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2405"/>
  </bookViews>
  <sheets>
    <sheet name="Book Boxes" sheetId="1" r:id="rId1"/>
    <sheet name="Half Boxes" sheetId="10" r:id="rId2"/>
    <sheet name="Bankers Boxes" sheetId="11" r:id="rId3"/>
    <sheet name="Dr. J Boxes" sheetId="12" r:id="rId4"/>
    <sheet name="Book Boxes Truck" sheetId="2" r:id="rId5"/>
    <sheet name="Dr. J Boxes Truck" sheetId="8" r:id="rId6"/>
    <sheet name="Sheet3" sheetId="3" r:id="rId7"/>
  </sheets>
  <definedNames>
    <definedName name="_xlnm.Print_Area" localSheetId="2">'Bankers Boxes'!$A$2:$J$25</definedName>
    <definedName name="_xlnm.Print_Area" localSheetId="0">'Book Boxes'!$A$2:$J$25</definedName>
    <definedName name="_xlnm.Print_Area" localSheetId="4">'Book Boxes Truck'!$A$2:$N$24</definedName>
    <definedName name="_xlnm.Print_Area" localSheetId="3">'Dr. J Boxes'!$A$2:$J$25</definedName>
    <definedName name="_xlnm.Print_Area" localSheetId="1">'Half Boxes'!$A$2:$J$25</definedName>
  </definedNames>
  <calcPr calcId="145621" calcMode="manual"/>
</workbook>
</file>

<file path=xl/calcChain.xml><?xml version="1.0" encoding="utf-8"?>
<calcChain xmlns="http://schemas.openxmlformats.org/spreadsheetml/2006/main">
  <c r="G22" i="2" l="1"/>
  <c r="E22" i="2"/>
  <c r="C22" i="2"/>
  <c r="G17" i="2"/>
  <c r="C17" i="2"/>
  <c r="I15" i="12"/>
  <c r="G23" i="12"/>
  <c r="E21" i="12"/>
  <c r="C21" i="12"/>
  <c r="E20" i="12"/>
  <c r="D20" i="12"/>
  <c r="I19" i="12"/>
  <c r="I11" i="12"/>
  <c r="G11" i="12"/>
  <c r="I10" i="12"/>
  <c r="G10" i="12"/>
  <c r="I9" i="12"/>
  <c r="G9" i="12"/>
  <c r="I8" i="12"/>
  <c r="G8" i="12"/>
  <c r="I7" i="12"/>
  <c r="G7" i="12"/>
  <c r="M6" i="12"/>
  <c r="I6" i="12"/>
  <c r="G6" i="12"/>
  <c r="M5" i="12"/>
  <c r="I5" i="12"/>
  <c r="G5" i="12"/>
  <c r="M4" i="12"/>
  <c r="I4" i="12"/>
  <c r="G4" i="12"/>
  <c r="I1" i="12"/>
  <c r="G23" i="11"/>
  <c r="E21" i="11"/>
  <c r="D21" i="11"/>
  <c r="C21" i="11"/>
  <c r="E20" i="11"/>
  <c r="D20" i="11"/>
  <c r="C20" i="11"/>
  <c r="I19" i="11"/>
  <c r="I15" i="11"/>
  <c r="I11" i="11"/>
  <c r="G11" i="11"/>
  <c r="I10" i="11"/>
  <c r="G10" i="11"/>
  <c r="I9" i="11"/>
  <c r="G9" i="11"/>
  <c r="I8" i="11"/>
  <c r="G8" i="11"/>
  <c r="I7" i="11"/>
  <c r="G7" i="11"/>
  <c r="M6" i="11"/>
  <c r="I6" i="11"/>
  <c r="I12" i="11" s="1"/>
  <c r="G6" i="11"/>
  <c r="I5" i="11"/>
  <c r="G5" i="11"/>
  <c r="M4" i="11"/>
  <c r="M5" i="11" s="1"/>
  <c r="I4" i="11"/>
  <c r="G4" i="11"/>
  <c r="I1" i="11"/>
  <c r="G23" i="10"/>
  <c r="E21" i="10"/>
  <c r="D21" i="10"/>
  <c r="C21" i="10"/>
  <c r="E20" i="10"/>
  <c r="D20" i="10"/>
  <c r="C20" i="10"/>
  <c r="I19" i="10"/>
  <c r="I15" i="10"/>
  <c r="I11" i="10"/>
  <c r="G11" i="10"/>
  <c r="I10" i="10"/>
  <c r="G10" i="10"/>
  <c r="I9" i="10"/>
  <c r="G9" i="10"/>
  <c r="I8" i="10"/>
  <c r="G8" i="10"/>
  <c r="I7" i="10"/>
  <c r="G7" i="10"/>
  <c r="M6" i="10"/>
  <c r="I6" i="10"/>
  <c r="G6" i="10"/>
  <c r="I5" i="10"/>
  <c r="G5" i="10"/>
  <c r="M4" i="10"/>
  <c r="M5" i="10" s="1"/>
  <c r="I4" i="10"/>
  <c r="G4" i="10"/>
  <c r="I1" i="10"/>
  <c r="I12" i="12" l="1"/>
  <c r="I23" i="12" s="1"/>
  <c r="C20" i="12"/>
  <c r="D21" i="12"/>
  <c r="I16" i="12"/>
  <c r="I24" i="12" s="1"/>
  <c r="I16" i="11"/>
  <c r="I24" i="11" s="1"/>
  <c r="I23" i="11"/>
  <c r="I12" i="10"/>
  <c r="I23" i="10" s="1"/>
  <c r="I16" i="10"/>
  <c r="I24" i="10" s="1"/>
  <c r="I19" i="1"/>
  <c r="H19" i="8"/>
  <c r="H18" i="8"/>
  <c r="I19" i="2"/>
  <c r="I18" i="2"/>
  <c r="H17" i="2" l="1"/>
  <c r="E17" i="8"/>
  <c r="I19" i="8"/>
  <c r="I18" i="8"/>
  <c r="J18" i="8" s="1"/>
  <c r="K18" i="8" s="1"/>
  <c r="D17" i="8"/>
  <c r="D19" i="8" s="1"/>
  <c r="J14" i="8"/>
  <c r="C14" i="8"/>
  <c r="B14" i="8"/>
  <c r="D14" i="8" s="1"/>
  <c r="A14" i="8"/>
  <c r="J13" i="8"/>
  <c r="D13" i="8"/>
  <c r="C13" i="8"/>
  <c r="J12" i="8"/>
  <c r="C12" i="8"/>
  <c r="B12" i="8"/>
  <c r="D12" i="8" s="1"/>
  <c r="A12" i="8"/>
  <c r="J11" i="8"/>
  <c r="D11" i="8"/>
  <c r="C11" i="8"/>
  <c r="J10" i="8"/>
  <c r="C10" i="8"/>
  <c r="B10" i="8"/>
  <c r="D10" i="8" s="1"/>
  <c r="A10" i="8"/>
  <c r="J9" i="8"/>
  <c r="D9" i="8"/>
  <c r="C9" i="8"/>
  <c r="J8" i="8"/>
  <c r="C8" i="8"/>
  <c r="B8" i="8"/>
  <c r="D8" i="8" s="1"/>
  <c r="A8" i="8"/>
  <c r="J7" i="8"/>
  <c r="D7" i="8"/>
  <c r="C7" i="8"/>
  <c r="J6" i="8"/>
  <c r="C6" i="8"/>
  <c r="B6" i="8"/>
  <c r="D6" i="8" s="1"/>
  <c r="A6" i="8"/>
  <c r="J5" i="8"/>
  <c r="E5" i="8"/>
  <c r="D5" i="8"/>
  <c r="C5" i="8"/>
  <c r="I2" i="8"/>
  <c r="I1" i="8"/>
  <c r="E19" i="2"/>
  <c r="E18" i="2"/>
  <c r="E17" i="2"/>
  <c r="G23" i="1"/>
  <c r="K6" i="2"/>
  <c r="K7" i="2"/>
  <c r="K8" i="2"/>
  <c r="K9" i="2"/>
  <c r="K10" i="2"/>
  <c r="K11" i="2"/>
  <c r="K12" i="2"/>
  <c r="K13" i="2"/>
  <c r="K14" i="2"/>
  <c r="K5" i="2"/>
  <c r="F5" i="2"/>
  <c r="C14" i="2"/>
  <c r="B14" i="2"/>
  <c r="C12" i="2"/>
  <c r="B12" i="2"/>
  <c r="D12" i="2" s="1"/>
  <c r="C10" i="2"/>
  <c r="B10" i="2"/>
  <c r="C8" i="2"/>
  <c r="E8" i="2" s="1"/>
  <c r="B8" i="2"/>
  <c r="C6" i="2"/>
  <c r="B6" i="2"/>
  <c r="D6" i="2"/>
  <c r="E6" i="2"/>
  <c r="D7" i="2"/>
  <c r="E7" i="2"/>
  <c r="D8" i="2"/>
  <c r="D9" i="2"/>
  <c r="E9" i="2"/>
  <c r="D10" i="2"/>
  <c r="E10" i="2"/>
  <c r="D11" i="2"/>
  <c r="E11" i="2"/>
  <c r="E12" i="2"/>
  <c r="D13" i="2"/>
  <c r="E13" i="2"/>
  <c r="D14" i="2"/>
  <c r="E14" i="2"/>
  <c r="E5" i="2"/>
  <c r="D5" i="2"/>
  <c r="J2" i="2"/>
  <c r="J1" i="2"/>
  <c r="C21" i="1"/>
  <c r="M6" i="1"/>
  <c r="M5" i="1"/>
  <c r="M4" i="1"/>
  <c r="E21" i="1"/>
  <c r="D21" i="1"/>
  <c r="D20" i="1"/>
  <c r="E20" i="1"/>
  <c r="C20" i="1"/>
  <c r="I5" i="1"/>
  <c r="I6" i="1"/>
  <c r="I7" i="1"/>
  <c r="I8" i="1"/>
  <c r="I9" i="1"/>
  <c r="I10" i="1"/>
  <c r="I11" i="1"/>
  <c r="I4" i="1"/>
  <c r="I1" i="1"/>
  <c r="I15" i="1"/>
  <c r="G5" i="1"/>
  <c r="G6" i="1"/>
  <c r="G7" i="1"/>
  <c r="G8" i="1"/>
  <c r="G9" i="1"/>
  <c r="G10" i="1"/>
  <c r="G11" i="1"/>
  <c r="G4" i="1"/>
  <c r="J19" i="8" l="1"/>
  <c r="K19" i="8"/>
  <c r="D18" i="8"/>
  <c r="I12" i="1"/>
  <c r="I16" i="1" l="1"/>
  <c r="I23" i="1"/>
  <c r="J19" i="2" l="1"/>
  <c r="J18" i="2"/>
  <c r="I24" i="1"/>
  <c r="K19" i="2" l="1"/>
  <c r="L19" i="2" s="1"/>
  <c r="K18" i="2"/>
  <c r="L18" i="2" s="1"/>
</calcChain>
</file>

<file path=xl/sharedStrings.xml><?xml version="1.0" encoding="utf-8"?>
<sst xmlns="http://schemas.openxmlformats.org/spreadsheetml/2006/main" count="212" uniqueCount="49">
  <si>
    <t>Project Management Books</t>
  </si>
  <si>
    <t>Width</t>
  </si>
  <si>
    <t>Height</t>
  </si>
  <si>
    <t>Length</t>
  </si>
  <si>
    <t>Facilities Planning Books</t>
  </si>
  <si>
    <t>Engineering Economics Books</t>
  </si>
  <si>
    <t>Manufacturing Processes Books</t>
  </si>
  <si>
    <t>Statistical Quality Control Books</t>
  </si>
  <si>
    <t>Engineering AI Applications Books</t>
  </si>
  <si>
    <t>Standard Stacks of Paper Handouts</t>
  </si>
  <si>
    <t>Engineering Notebooks</t>
  </si>
  <si>
    <t>Interior Cube</t>
  </si>
  <si>
    <t>Exterior Cube</t>
  </si>
  <si>
    <t>Usable Cube</t>
  </si>
  <si>
    <t>Container Space Utilization</t>
  </si>
  <si>
    <t>Cubic Inches</t>
  </si>
  <si>
    <t>Storage Space Efficiency</t>
  </si>
  <si>
    <t>Total Boxes</t>
  </si>
  <si>
    <t>Length In</t>
  </si>
  <si>
    <t>Total bxs</t>
  </si>
  <si>
    <t>Usable Cb</t>
  </si>
  <si>
    <t>Trailer Space Utilization</t>
  </si>
  <si>
    <t>Con Sp Ut</t>
  </si>
  <si>
    <r>
      <t>in</t>
    </r>
    <r>
      <rPr>
        <vertAlign val="superscript"/>
        <sz val="11"/>
        <color theme="1"/>
        <rFont val="Calibri"/>
        <family val="2"/>
        <scheme val="minor"/>
      </rPr>
      <t>3</t>
    </r>
  </si>
  <si>
    <t>Exterior Container Cube</t>
  </si>
  <si>
    <t>Qty</t>
  </si>
  <si>
    <t>Contents</t>
  </si>
  <si>
    <t>Storage (Office) Cube</t>
  </si>
  <si>
    <t>Stacking (match length with length)</t>
  </si>
  <si>
    <r>
      <t>Stacking (turn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, length to width)</t>
    </r>
  </si>
  <si>
    <t>boxes</t>
  </si>
  <si>
    <t>Best Stacking Pattern (Office)</t>
  </si>
  <si>
    <t>a.)</t>
  </si>
  <si>
    <t>b.)</t>
  </si>
  <si>
    <t>c.)</t>
  </si>
  <si>
    <t>d.)</t>
  </si>
  <si>
    <t>Pallet Len</t>
  </si>
  <si>
    <t>Pallet Width</t>
  </si>
  <si>
    <t>Boxes</t>
  </si>
  <si>
    <t>Trailer Ln</t>
  </si>
  <si>
    <t>Trailer W</t>
  </si>
  <si>
    <t>Width In</t>
  </si>
  <si>
    <t>Trailer Ht</t>
  </si>
  <si>
    <t>Clear Ht</t>
  </si>
  <si>
    <t>Cont Space Ut</t>
  </si>
  <si>
    <t>Std Profs</t>
  </si>
  <si>
    <t>Std Boxes/Prof</t>
  </si>
  <si>
    <t># Trips</t>
  </si>
  <si>
    <t>2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</si>
</sst>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9" fontId="0" fillId="0" borderId="0" xfId="1" applyFont="1"/>
    <xf numFmtId="9" fontId="0" fillId="0" borderId="0" xfId="0" applyNumberFormat="1"/>
    <xf numFmtId="0" fontId="2" fillId="0" borderId="0" xfId="0" applyFont="1"/>
    <xf numFmtId="1" fontId="2" fillId="0" borderId="0" xfId="0" applyNumberFormat="1" applyFont="1"/>
    <xf numFmtId="9" fontId="2" fillId="0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topLeftCell="A2" workbookViewId="0">
      <selection activeCell="A2" sqref="A2:J25"/>
    </sheetView>
  </sheetViews>
  <sheetFormatPr defaultRowHeight="15" x14ac:dyDescent="0.25"/>
  <cols>
    <col min="1" max="1" width="9.140625" style="1"/>
    <col min="2" max="2" width="31.7109375" bestFit="1" customWidth="1"/>
    <col min="13" max="13" width="0" hidden="1" customWidth="1"/>
  </cols>
  <sheetData>
    <row r="1" spans="1:13" hidden="1" x14ac:dyDescent="0.25">
      <c r="B1" t="s">
        <v>11</v>
      </c>
      <c r="C1">
        <v>14.5</v>
      </c>
      <c r="D1">
        <v>12</v>
      </c>
      <c r="E1">
        <v>10</v>
      </c>
      <c r="I1">
        <f>C1*D1*E1</f>
        <v>1740</v>
      </c>
    </row>
    <row r="3" spans="1:13" x14ac:dyDescent="0.25">
      <c r="A3" s="1" t="s">
        <v>25</v>
      </c>
      <c r="B3" t="s">
        <v>26</v>
      </c>
      <c r="C3" s="1" t="s">
        <v>3</v>
      </c>
      <c r="D3" s="1" t="s">
        <v>1</v>
      </c>
      <c r="E3" s="1" t="s">
        <v>2</v>
      </c>
      <c r="G3" s="1" t="s">
        <v>1</v>
      </c>
      <c r="I3" s="1" t="s">
        <v>15</v>
      </c>
    </row>
    <row r="4" spans="1:13" x14ac:dyDescent="0.25">
      <c r="A4" s="1">
        <v>1</v>
      </c>
      <c r="B4" t="s">
        <v>0</v>
      </c>
      <c r="C4">
        <v>8.25</v>
      </c>
      <c r="D4">
        <v>1</v>
      </c>
      <c r="E4">
        <v>10.25</v>
      </c>
      <c r="G4">
        <f>A4*D4</f>
        <v>1</v>
      </c>
      <c r="I4" s="2">
        <f>A4*C4*D4*E4</f>
        <v>84.5625</v>
      </c>
      <c r="M4">
        <f>E1-C4</f>
        <v>1.75</v>
      </c>
    </row>
    <row r="5" spans="1:13" x14ac:dyDescent="0.25">
      <c r="A5" s="1">
        <v>1</v>
      </c>
      <c r="B5" t="s">
        <v>4</v>
      </c>
      <c r="C5">
        <v>7.25</v>
      </c>
      <c r="D5">
        <v>1.5</v>
      </c>
      <c r="E5">
        <v>10.25</v>
      </c>
      <c r="G5">
        <f t="shared" ref="G5:G11" si="0">A5*D5</f>
        <v>1.5</v>
      </c>
      <c r="I5" s="2">
        <f t="shared" ref="I5:I11" si="1">A5*C5*D5*E5</f>
        <v>111.46875</v>
      </c>
      <c r="M5">
        <f>M4/D11</f>
        <v>0.875</v>
      </c>
    </row>
    <row r="6" spans="1:13" x14ac:dyDescent="0.25">
      <c r="A6" s="1">
        <v>1</v>
      </c>
      <c r="B6" t="s">
        <v>5</v>
      </c>
      <c r="C6">
        <v>7.5</v>
      </c>
      <c r="D6">
        <v>1.75</v>
      </c>
      <c r="E6">
        <v>9.5</v>
      </c>
      <c r="G6">
        <f t="shared" si="0"/>
        <v>1.75</v>
      </c>
      <c r="I6" s="2">
        <f t="shared" si="1"/>
        <v>124.6875</v>
      </c>
      <c r="M6">
        <f>0.5+0.875</f>
        <v>1.375</v>
      </c>
    </row>
    <row r="7" spans="1:13" x14ac:dyDescent="0.25">
      <c r="A7" s="1">
        <v>2</v>
      </c>
      <c r="B7" t="s">
        <v>6</v>
      </c>
      <c r="C7">
        <v>8.25</v>
      </c>
      <c r="D7">
        <v>2</v>
      </c>
      <c r="E7">
        <v>10.25</v>
      </c>
      <c r="G7">
        <f t="shared" si="0"/>
        <v>4</v>
      </c>
      <c r="I7" s="2">
        <f t="shared" si="1"/>
        <v>338.25</v>
      </c>
    </row>
    <row r="8" spans="1:13" x14ac:dyDescent="0.25">
      <c r="A8" s="1">
        <v>1</v>
      </c>
      <c r="B8" t="s">
        <v>7</v>
      </c>
      <c r="C8">
        <v>8.25</v>
      </c>
      <c r="D8">
        <v>1.5</v>
      </c>
      <c r="E8">
        <v>10.25</v>
      </c>
      <c r="G8">
        <f t="shared" si="0"/>
        <v>1.5</v>
      </c>
      <c r="I8" s="2">
        <f t="shared" si="1"/>
        <v>126.84375</v>
      </c>
    </row>
    <row r="9" spans="1:13" x14ac:dyDescent="0.25">
      <c r="A9" s="1">
        <v>1</v>
      </c>
      <c r="B9" t="s">
        <v>8</v>
      </c>
      <c r="C9">
        <v>7.25</v>
      </c>
      <c r="D9">
        <v>1</v>
      </c>
      <c r="E9">
        <v>9.5</v>
      </c>
      <c r="G9">
        <f t="shared" si="0"/>
        <v>1</v>
      </c>
      <c r="I9" s="2">
        <f t="shared" si="1"/>
        <v>68.875</v>
      </c>
    </row>
    <row r="10" spans="1:13" x14ac:dyDescent="0.25">
      <c r="A10" s="1">
        <v>5</v>
      </c>
      <c r="B10" t="s">
        <v>10</v>
      </c>
      <c r="C10">
        <v>7.5</v>
      </c>
      <c r="D10">
        <v>0.25</v>
      </c>
      <c r="E10">
        <v>9.75</v>
      </c>
      <c r="G10">
        <f t="shared" si="0"/>
        <v>1.25</v>
      </c>
      <c r="I10" s="2">
        <f t="shared" si="1"/>
        <v>91.40625</v>
      </c>
    </row>
    <row r="11" spans="1:13" x14ac:dyDescent="0.25">
      <c r="A11" s="1">
        <v>1.375</v>
      </c>
      <c r="B11" t="s">
        <v>9</v>
      </c>
      <c r="C11">
        <v>11</v>
      </c>
      <c r="D11">
        <v>2</v>
      </c>
      <c r="E11">
        <v>8.5</v>
      </c>
      <c r="G11">
        <f t="shared" si="0"/>
        <v>2.75</v>
      </c>
      <c r="I11" s="2">
        <f t="shared" si="1"/>
        <v>257.125</v>
      </c>
    </row>
    <row r="12" spans="1:13" ht="17.25" x14ac:dyDescent="0.25">
      <c r="A12" s="10" t="s">
        <v>32</v>
      </c>
      <c r="B12" s="5" t="s">
        <v>13</v>
      </c>
      <c r="I12" s="6">
        <f t="shared" ref="I12" si="2">SUM(I4:I11)</f>
        <v>1203.21875</v>
      </c>
      <c r="J12" t="s">
        <v>23</v>
      </c>
    </row>
    <row r="14" spans="1:13" x14ac:dyDescent="0.25">
      <c r="C14" s="1" t="s">
        <v>3</v>
      </c>
      <c r="D14" s="1" t="s">
        <v>1</v>
      </c>
      <c r="E14" s="1" t="s">
        <v>2</v>
      </c>
    </row>
    <row r="15" spans="1:13" ht="17.25" x14ac:dyDescent="0.25">
      <c r="B15" s="8" t="s">
        <v>24</v>
      </c>
      <c r="C15" s="8">
        <v>16</v>
      </c>
      <c r="D15" s="8">
        <v>13</v>
      </c>
      <c r="E15" s="8">
        <v>10.5</v>
      </c>
      <c r="F15" s="8"/>
      <c r="G15" s="8"/>
      <c r="H15" s="8"/>
      <c r="I15" s="8">
        <f>C15*D15*E15</f>
        <v>2184</v>
      </c>
      <c r="J15" t="s">
        <v>23</v>
      </c>
    </row>
    <row r="16" spans="1:13" x14ac:dyDescent="0.25">
      <c r="A16" s="10" t="s">
        <v>33</v>
      </c>
      <c r="B16" s="5" t="s">
        <v>14</v>
      </c>
      <c r="I16" s="7">
        <f>I12/I15</f>
        <v>0.55092433608058611</v>
      </c>
    </row>
    <row r="18" spans="1:10" x14ac:dyDescent="0.25">
      <c r="C18" s="1" t="s">
        <v>3</v>
      </c>
      <c r="D18" s="1" t="s">
        <v>1</v>
      </c>
      <c r="E18" s="1" t="s">
        <v>2</v>
      </c>
    </row>
    <row r="19" spans="1:10" ht="17.25" x14ac:dyDescent="0.25">
      <c r="B19" t="s">
        <v>27</v>
      </c>
      <c r="C19">
        <v>151</v>
      </c>
      <c r="D19">
        <v>144</v>
      </c>
      <c r="E19">
        <v>96</v>
      </c>
      <c r="I19" s="2">
        <f>C19*D19*E19</f>
        <v>2087424</v>
      </c>
      <c r="J19" t="s">
        <v>23</v>
      </c>
    </row>
    <row r="20" spans="1:10" x14ac:dyDescent="0.25">
      <c r="B20" t="s">
        <v>28</v>
      </c>
      <c r="C20">
        <f>C19/C15</f>
        <v>9.4375</v>
      </c>
      <c r="D20">
        <f>D19/D15</f>
        <v>11.076923076923077</v>
      </c>
      <c r="E20">
        <f>E19/E15</f>
        <v>9.1428571428571423</v>
      </c>
    </row>
    <row r="21" spans="1:10" ht="17.25" x14ac:dyDescent="0.25">
      <c r="B21" t="s">
        <v>29</v>
      </c>
      <c r="C21">
        <f>C19/D15</f>
        <v>11.615384615384615</v>
      </c>
      <c r="D21">
        <f>D19/C15</f>
        <v>9</v>
      </c>
      <c r="E21">
        <f>E19/E15</f>
        <v>9.1428571428571423</v>
      </c>
    </row>
    <row r="22" spans="1:10" x14ac:dyDescent="0.25">
      <c r="F22" s="10" t="s">
        <v>34</v>
      </c>
      <c r="G22" s="5" t="s">
        <v>17</v>
      </c>
    </row>
    <row r="23" spans="1:10" ht="17.25" x14ac:dyDescent="0.25">
      <c r="B23" t="s">
        <v>31</v>
      </c>
      <c r="C23">
        <v>9</v>
      </c>
      <c r="D23">
        <v>11</v>
      </c>
      <c r="E23">
        <v>9</v>
      </c>
      <c r="G23" s="5">
        <f>C23*D23*E23</f>
        <v>891</v>
      </c>
      <c r="H23" s="5" t="s">
        <v>30</v>
      </c>
      <c r="I23">
        <f>C23*D23*E23*I12</f>
        <v>1072067.90625</v>
      </c>
      <c r="J23" t="s">
        <v>23</v>
      </c>
    </row>
    <row r="24" spans="1:10" x14ac:dyDescent="0.25">
      <c r="A24" s="10" t="s">
        <v>35</v>
      </c>
      <c r="B24" s="5" t="s">
        <v>16</v>
      </c>
      <c r="C24" s="3"/>
      <c r="I24" s="7">
        <f>(G23*I16*I15)/I19</f>
        <v>0.5135841622257864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topLeftCell="A2" workbookViewId="0">
      <selection activeCell="A2" sqref="A2:J25"/>
    </sheetView>
  </sheetViews>
  <sheetFormatPr defaultRowHeight="15" x14ac:dyDescent="0.25"/>
  <cols>
    <col min="1" max="1" width="9.140625" style="1"/>
    <col min="2" max="2" width="31.7109375" bestFit="1" customWidth="1"/>
    <col min="13" max="13" width="0" hidden="1" customWidth="1"/>
  </cols>
  <sheetData>
    <row r="1" spans="1:13" hidden="1" x14ac:dyDescent="0.25">
      <c r="B1" t="s">
        <v>11</v>
      </c>
      <c r="C1">
        <v>14.5</v>
      </c>
      <c r="D1">
        <v>12</v>
      </c>
      <c r="E1">
        <v>10</v>
      </c>
      <c r="I1">
        <f>C1*D1*E1</f>
        <v>1740</v>
      </c>
    </row>
    <row r="3" spans="1:13" x14ac:dyDescent="0.25">
      <c r="A3" s="1" t="s">
        <v>25</v>
      </c>
      <c r="B3" t="s">
        <v>26</v>
      </c>
      <c r="C3" s="1" t="s">
        <v>3</v>
      </c>
      <c r="D3" s="1" t="s">
        <v>1</v>
      </c>
      <c r="E3" s="1" t="s">
        <v>2</v>
      </c>
      <c r="G3" s="1" t="s">
        <v>1</v>
      </c>
      <c r="I3" s="1" t="s">
        <v>15</v>
      </c>
    </row>
    <row r="4" spans="1:13" x14ac:dyDescent="0.25">
      <c r="A4" s="1">
        <v>1</v>
      </c>
      <c r="B4" t="s">
        <v>0</v>
      </c>
      <c r="C4">
        <v>8.25</v>
      </c>
      <c r="D4">
        <v>1</v>
      </c>
      <c r="E4">
        <v>10.25</v>
      </c>
      <c r="G4">
        <f>A4*D4</f>
        <v>1</v>
      </c>
      <c r="I4" s="2">
        <f>A4*C4*D4*E4</f>
        <v>84.5625</v>
      </c>
      <c r="M4">
        <f>E1-C4</f>
        <v>1.75</v>
      </c>
    </row>
    <row r="5" spans="1:13" x14ac:dyDescent="0.25">
      <c r="A5" s="1">
        <v>1</v>
      </c>
      <c r="B5" t="s">
        <v>4</v>
      </c>
      <c r="C5">
        <v>7.25</v>
      </c>
      <c r="D5">
        <v>1.5</v>
      </c>
      <c r="E5">
        <v>10.25</v>
      </c>
      <c r="G5">
        <f t="shared" ref="G5:G11" si="0">A5*D5</f>
        <v>1.5</v>
      </c>
      <c r="I5" s="2">
        <f t="shared" ref="I5:I11" si="1">A5*C5*D5*E5</f>
        <v>111.46875</v>
      </c>
      <c r="M5">
        <f>M4/D11</f>
        <v>0.875</v>
      </c>
    </row>
    <row r="6" spans="1:13" x14ac:dyDescent="0.25">
      <c r="A6" s="1">
        <v>1</v>
      </c>
      <c r="B6" t="s">
        <v>5</v>
      </c>
      <c r="C6">
        <v>7.5</v>
      </c>
      <c r="D6">
        <v>1.75</v>
      </c>
      <c r="E6">
        <v>9.5</v>
      </c>
      <c r="G6">
        <f t="shared" si="0"/>
        <v>1.75</v>
      </c>
      <c r="I6" s="2">
        <f t="shared" si="1"/>
        <v>124.6875</v>
      </c>
      <c r="M6">
        <f>0.5+0.875</f>
        <v>1.375</v>
      </c>
    </row>
    <row r="7" spans="1:13" x14ac:dyDescent="0.25">
      <c r="A7" s="1">
        <v>0</v>
      </c>
      <c r="B7" t="s">
        <v>6</v>
      </c>
      <c r="C7">
        <v>8.25</v>
      </c>
      <c r="D7">
        <v>2</v>
      </c>
      <c r="E7">
        <v>10.25</v>
      </c>
      <c r="G7">
        <f t="shared" si="0"/>
        <v>0</v>
      </c>
      <c r="I7" s="2">
        <f t="shared" si="1"/>
        <v>0</v>
      </c>
    </row>
    <row r="8" spans="1:13" x14ac:dyDescent="0.25">
      <c r="A8" s="1">
        <v>1</v>
      </c>
      <c r="B8" t="s">
        <v>7</v>
      </c>
      <c r="C8">
        <v>8.25</v>
      </c>
      <c r="D8">
        <v>1.5</v>
      </c>
      <c r="E8">
        <v>10.25</v>
      </c>
      <c r="G8">
        <f t="shared" si="0"/>
        <v>1.5</v>
      </c>
      <c r="I8" s="2">
        <f t="shared" si="1"/>
        <v>126.84375</v>
      </c>
    </row>
    <row r="9" spans="1:13" x14ac:dyDescent="0.25">
      <c r="A9" s="1">
        <v>1</v>
      </c>
      <c r="B9" t="s">
        <v>8</v>
      </c>
      <c r="C9">
        <v>7.25</v>
      </c>
      <c r="D9">
        <v>1</v>
      </c>
      <c r="E9">
        <v>9.5</v>
      </c>
      <c r="G9">
        <f t="shared" si="0"/>
        <v>1</v>
      </c>
      <c r="I9" s="2">
        <f t="shared" si="1"/>
        <v>68.875</v>
      </c>
    </row>
    <row r="10" spans="1:13" x14ac:dyDescent="0.25">
      <c r="A10" s="1">
        <v>1</v>
      </c>
      <c r="B10" t="s">
        <v>10</v>
      </c>
      <c r="C10">
        <v>7.5</v>
      </c>
      <c r="D10">
        <v>0.25</v>
      </c>
      <c r="E10">
        <v>9.75</v>
      </c>
      <c r="G10">
        <f t="shared" si="0"/>
        <v>0.25</v>
      </c>
      <c r="I10" s="2">
        <f t="shared" si="1"/>
        <v>18.28125</v>
      </c>
    </row>
    <row r="11" spans="1:13" x14ac:dyDescent="0.25">
      <c r="A11" s="1">
        <v>0</v>
      </c>
      <c r="B11" t="s">
        <v>9</v>
      </c>
      <c r="C11">
        <v>11</v>
      </c>
      <c r="D11">
        <v>2</v>
      </c>
      <c r="E11">
        <v>8.5</v>
      </c>
      <c r="G11">
        <f t="shared" si="0"/>
        <v>0</v>
      </c>
      <c r="I11" s="2">
        <f t="shared" si="1"/>
        <v>0</v>
      </c>
    </row>
    <row r="12" spans="1:13" ht="17.25" x14ac:dyDescent="0.25">
      <c r="A12" s="10" t="s">
        <v>32</v>
      </c>
      <c r="B12" s="5" t="s">
        <v>13</v>
      </c>
      <c r="I12" s="6">
        <f t="shared" ref="I12" si="2">SUM(I4:I11)</f>
        <v>534.71875</v>
      </c>
      <c r="J12" t="s">
        <v>23</v>
      </c>
    </row>
    <row r="14" spans="1:13" x14ac:dyDescent="0.25">
      <c r="C14" s="1" t="s">
        <v>3</v>
      </c>
      <c r="D14" s="1" t="s">
        <v>1</v>
      </c>
      <c r="E14" s="1" t="s">
        <v>2</v>
      </c>
    </row>
    <row r="15" spans="1:13" ht="17.25" x14ac:dyDescent="0.25">
      <c r="B15" s="8" t="s">
        <v>24</v>
      </c>
      <c r="C15" s="8">
        <v>7.5</v>
      </c>
      <c r="D15" s="8">
        <v>13</v>
      </c>
      <c r="E15" s="8">
        <v>10.5</v>
      </c>
      <c r="F15" s="8"/>
      <c r="G15" s="8"/>
      <c r="H15" s="8"/>
      <c r="I15" s="8">
        <f>C15*D15*E15</f>
        <v>1023.75</v>
      </c>
      <c r="J15" t="s">
        <v>23</v>
      </c>
    </row>
    <row r="16" spans="1:13" x14ac:dyDescent="0.25">
      <c r="A16" s="10" t="s">
        <v>33</v>
      </c>
      <c r="B16" s="5" t="s">
        <v>14</v>
      </c>
      <c r="I16" s="7">
        <f>I12/I15</f>
        <v>0.52231379731379735</v>
      </c>
    </row>
    <row r="18" spans="1:10" x14ac:dyDescent="0.25">
      <c r="C18" s="1" t="s">
        <v>3</v>
      </c>
      <c r="D18" s="1" t="s">
        <v>1</v>
      </c>
      <c r="E18" s="1" t="s">
        <v>2</v>
      </c>
    </row>
    <row r="19" spans="1:10" ht="17.25" x14ac:dyDescent="0.25">
      <c r="B19" t="s">
        <v>27</v>
      </c>
      <c r="C19">
        <v>151</v>
      </c>
      <c r="D19">
        <v>144</v>
      </c>
      <c r="E19">
        <v>96</v>
      </c>
      <c r="I19" s="2">
        <f>C19*D19*E19</f>
        <v>2087424</v>
      </c>
      <c r="J19" t="s">
        <v>23</v>
      </c>
    </row>
    <row r="20" spans="1:10" x14ac:dyDescent="0.25">
      <c r="B20" t="s">
        <v>28</v>
      </c>
      <c r="C20">
        <f>C19/C15</f>
        <v>20.133333333333333</v>
      </c>
      <c r="D20">
        <f>D19/D15</f>
        <v>11.076923076923077</v>
      </c>
      <c r="E20">
        <f>E19/E15</f>
        <v>9.1428571428571423</v>
      </c>
    </row>
    <row r="21" spans="1:10" ht="17.25" x14ac:dyDescent="0.25">
      <c r="B21" t="s">
        <v>29</v>
      </c>
      <c r="C21">
        <f>C19/D15</f>
        <v>11.615384615384615</v>
      </c>
      <c r="D21">
        <f>D19/C15</f>
        <v>19.2</v>
      </c>
      <c r="E21">
        <f>E19/E15</f>
        <v>9.1428571428571423</v>
      </c>
    </row>
    <row r="22" spans="1:10" x14ac:dyDescent="0.25">
      <c r="F22" s="10" t="s">
        <v>34</v>
      </c>
      <c r="G22" s="5" t="s">
        <v>17</v>
      </c>
    </row>
    <row r="23" spans="1:10" ht="17.25" x14ac:dyDescent="0.25">
      <c r="B23" t="s">
        <v>31</v>
      </c>
      <c r="C23">
        <v>20</v>
      </c>
      <c r="D23">
        <v>11</v>
      </c>
      <c r="E23">
        <v>9</v>
      </c>
      <c r="G23" s="5">
        <f>C23*D23*E23</f>
        <v>1980</v>
      </c>
      <c r="H23" s="5" t="s">
        <v>30</v>
      </c>
      <c r="I23">
        <f>C23*D23*E23*I12</f>
        <v>1058743.125</v>
      </c>
      <c r="J23" t="s">
        <v>23</v>
      </c>
    </row>
    <row r="24" spans="1:10" x14ac:dyDescent="0.25">
      <c r="A24" s="10" t="s">
        <v>35</v>
      </c>
      <c r="B24" s="5" t="s">
        <v>16</v>
      </c>
      <c r="C24" s="3"/>
      <c r="I24" s="7">
        <f>(G23*I16*I15)/I19</f>
        <v>0.50720080108305743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topLeftCell="A2" workbookViewId="0">
      <selection activeCell="A2" sqref="A2:J25"/>
    </sheetView>
  </sheetViews>
  <sheetFormatPr defaultRowHeight="15" x14ac:dyDescent="0.25"/>
  <cols>
    <col min="1" max="1" width="9.140625" style="1"/>
    <col min="2" max="2" width="31.7109375" bestFit="1" customWidth="1"/>
    <col min="13" max="13" width="0" hidden="1" customWidth="1"/>
  </cols>
  <sheetData>
    <row r="1" spans="1:13" hidden="1" x14ac:dyDescent="0.25">
      <c r="B1" t="s">
        <v>11</v>
      </c>
      <c r="C1">
        <v>14.5</v>
      </c>
      <c r="D1">
        <v>12</v>
      </c>
      <c r="E1">
        <v>10</v>
      </c>
      <c r="I1">
        <f>C1*D1*E1</f>
        <v>1740</v>
      </c>
    </row>
    <row r="3" spans="1:13" x14ac:dyDescent="0.25">
      <c r="A3" s="1" t="s">
        <v>25</v>
      </c>
      <c r="B3" t="s">
        <v>26</v>
      </c>
      <c r="C3" s="1" t="s">
        <v>3</v>
      </c>
      <c r="D3" s="1" t="s">
        <v>1</v>
      </c>
      <c r="E3" s="1" t="s">
        <v>2</v>
      </c>
      <c r="G3" s="1" t="s">
        <v>1</v>
      </c>
      <c r="I3" s="1" t="s">
        <v>15</v>
      </c>
    </row>
    <row r="4" spans="1:13" x14ac:dyDescent="0.25">
      <c r="A4" s="1">
        <v>1</v>
      </c>
      <c r="B4" t="s">
        <v>0</v>
      </c>
      <c r="C4">
        <v>8.25</v>
      </c>
      <c r="D4">
        <v>1</v>
      </c>
      <c r="E4">
        <v>10.25</v>
      </c>
      <c r="G4">
        <f>A4*D4</f>
        <v>1</v>
      </c>
      <c r="I4" s="2">
        <f>A4*C4*D4*E4</f>
        <v>84.5625</v>
      </c>
      <c r="M4">
        <f>E1-C4</f>
        <v>1.75</v>
      </c>
    </row>
    <row r="5" spans="1:13" x14ac:dyDescent="0.25">
      <c r="A5" s="1">
        <v>1</v>
      </c>
      <c r="B5" t="s">
        <v>4</v>
      </c>
      <c r="C5">
        <v>7.25</v>
      </c>
      <c r="D5">
        <v>1.5</v>
      </c>
      <c r="E5">
        <v>10.25</v>
      </c>
      <c r="G5">
        <f t="shared" ref="G5:G11" si="0">A5*D5</f>
        <v>1.5</v>
      </c>
      <c r="I5" s="2">
        <f t="shared" ref="I5:I11" si="1">A5*C5*D5*E5</f>
        <v>111.46875</v>
      </c>
      <c r="M5">
        <f>M4/D11</f>
        <v>0.875</v>
      </c>
    </row>
    <row r="6" spans="1:13" x14ac:dyDescent="0.25">
      <c r="A6" s="1">
        <v>1</v>
      </c>
      <c r="B6" t="s">
        <v>5</v>
      </c>
      <c r="C6">
        <v>7.5</v>
      </c>
      <c r="D6">
        <v>1.75</v>
      </c>
      <c r="E6">
        <v>9.5</v>
      </c>
      <c r="G6">
        <f t="shared" si="0"/>
        <v>1.75</v>
      </c>
      <c r="I6" s="2">
        <f t="shared" si="1"/>
        <v>124.6875</v>
      </c>
      <c r="M6">
        <f>0.5+0.875</f>
        <v>1.375</v>
      </c>
    </row>
    <row r="7" spans="1:13" x14ac:dyDescent="0.25">
      <c r="A7" s="1">
        <v>2</v>
      </c>
      <c r="B7" t="s">
        <v>6</v>
      </c>
      <c r="C7">
        <v>8.25</v>
      </c>
      <c r="D7">
        <v>2</v>
      </c>
      <c r="E7">
        <v>10.25</v>
      </c>
      <c r="G7">
        <f t="shared" si="0"/>
        <v>4</v>
      </c>
      <c r="I7" s="2">
        <f t="shared" si="1"/>
        <v>338.25</v>
      </c>
    </row>
    <row r="8" spans="1:13" x14ac:dyDescent="0.25">
      <c r="A8" s="1">
        <v>1</v>
      </c>
      <c r="B8" t="s">
        <v>7</v>
      </c>
      <c r="C8">
        <v>8.25</v>
      </c>
      <c r="D8">
        <v>1.5</v>
      </c>
      <c r="E8">
        <v>10.25</v>
      </c>
      <c r="G8">
        <f t="shared" si="0"/>
        <v>1.5</v>
      </c>
      <c r="I8" s="2">
        <f t="shared" si="1"/>
        <v>126.84375</v>
      </c>
    </row>
    <row r="9" spans="1:13" x14ac:dyDescent="0.25">
      <c r="A9" s="1">
        <v>1</v>
      </c>
      <c r="B9" t="s">
        <v>8</v>
      </c>
      <c r="C9">
        <v>7.25</v>
      </c>
      <c r="D9">
        <v>1</v>
      </c>
      <c r="E9">
        <v>9.5</v>
      </c>
      <c r="G9">
        <f t="shared" si="0"/>
        <v>1</v>
      </c>
      <c r="I9" s="2">
        <f t="shared" si="1"/>
        <v>68.875</v>
      </c>
    </row>
    <row r="10" spans="1:13" x14ac:dyDescent="0.25">
      <c r="A10" s="1">
        <v>5</v>
      </c>
      <c r="B10" t="s">
        <v>10</v>
      </c>
      <c r="C10">
        <v>7.5</v>
      </c>
      <c r="D10">
        <v>0.25</v>
      </c>
      <c r="E10">
        <v>9.75</v>
      </c>
      <c r="G10">
        <f t="shared" si="0"/>
        <v>1.25</v>
      </c>
      <c r="I10" s="2">
        <f t="shared" si="1"/>
        <v>91.40625</v>
      </c>
    </row>
    <row r="11" spans="1:13" x14ac:dyDescent="0.25">
      <c r="A11" s="1">
        <v>0</v>
      </c>
      <c r="B11" t="s">
        <v>9</v>
      </c>
      <c r="C11">
        <v>11</v>
      </c>
      <c r="D11">
        <v>2</v>
      </c>
      <c r="E11">
        <v>8.5</v>
      </c>
      <c r="G11">
        <f t="shared" si="0"/>
        <v>0</v>
      </c>
      <c r="I11" s="2">
        <f t="shared" si="1"/>
        <v>0</v>
      </c>
    </row>
    <row r="12" spans="1:13" ht="17.25" x14ac:dyDescent="0.25">
      <c r="A12" s="10" t="s">
        <v>32</v>
      </c>
      <c r="B12" s="5" t="s">
        <v>13</v>
      </c>
      <c r="I12" s="6">
        <f t="shared" ref="I12" si="2">SUM(I4:I11)</f>
        <v>946.09375</v>
      </c>
      <c r="J12" t="s">
        <v>23</v>
      </c>
    </row>
    <row r="14" spans="1:13" x14ac:dyDescent="0.25">
      <c r="C14" s="1" t="s">
        <v>3</v>
      </c>
      <c r="D14" s="1" t="s">
        <v>1</v>
      </c>
      <c r="E14" s="1" t="s">
        <v>2</v>
      </c>
    </row>
    <row r="15" spans="1:13" ht="17.25" x14ac:dyDescent="0.25">
      <c r="B15" s="8" t="s">
        <v>24</v>
      </c>
      <c r="C15">
        <v>12.5</v>
      </c>
      <c r="D15">
        <v>12.5</v>
      </c>
      <c r="E15">
        <v>10.5</v>
      </c>
      <c r="F15" s="8"/>
      <c r="G15" s="8"/>
      <c r="H15" s="8"/>
      <c r="I15" s="8">
        <f>C15*D15*E15</f>
        <v>1640.625</v>
      </c>
      <c r="J15" t="s">
        <v>23</v>
      </c>
    </row>
    <row r="16" spans="1:13" x14ac:dyDescent="0.25">
      <c r="A16" s="10" t="s">
        <v>33</v>
      </c>
      <c r="B16" s="5" t="s">
        <v>14</v>
      </c>
      <c r="I16" s="7">
        <f>I12/I15</f>
        <v>0.57666666666666666</v>
      </c>
    </row>
    <row r="18" spans="1:10" x14ac:dyDescent="0.25">
      <c r="C18" s="1" t="s">
        <v>3</v>
      </c>
      <c r="D18" s="1" t="s">
        <v>1</v>
      </c>
      <c r="E18" s="1" t="s">
        <v>2</v>
      </c>
    </row>
    <row r="19" spans="1:10" ht="17.25" x14ac:dyDescent="0.25">
      <c r="B19" t="s">
        <v>27</v>
      </c>
      <c r="C19">
        <v>151</v>
      </c>
      <c r="D19">
        <v>144</v>
      </c>
      <c r="E19">
        <v>96</v>
      </c>
      <c r="I19" s="2">
        <f>C19*D19*E19</f>
        <v>2087424</v>
      </c>
      <c r="J19" t="s">
        <v>23</v>
      </c>
    </row>
    <row r="20" spans="1:10" x14ac:dyDescent="0.25">
      <c r="B20" t="s">
        <v>28</v>
      </c>
      <c r="C20">
        <f>C19/C15</f>
        <v>12.08</v>
      </c>
      <c r="D20">
        <f>D19/D15</f>
        <v>11.52</v>
      </c>
      <c r="E20">
        <f>E19/E15</f>
        <v>9.1428571428571423</v>
      </c>
    </row>
    <row r="21" spans="1:10" ht="17.25" x14ac:dyDescent="0.25">
      <c r="B21" t="s">
        <v>29</v>
      </c>
      <c r="C21">
        <f>C19/D15</f>
        <v>12.08</v>
      </c>
      <c r="D21">
        <f>D19/C15</f>
        <v>11.52</v>
      </c>
      <c r="E21">
        <f>E19/E15</f>
        <v>9.1428571428571423</v>
      </c>
    </row>
    <row r="22" spans="1:10" x14ac:dyDescent="0.25">
      <c r="F22" s="10" t="s">
        <v>34</v>
      </c>
      <c r="G22" s="5" t="s">
        <v>17</v>
      </c>
    </row>
    <row r="23" spans="1:10" ht="17.25" x14ac:dyDescent="0.25">
      <c r="B23" t="s">
        <v>31</v>
      </c>
      <c r="C23">
        <v>12</v>
      </c>
      <c r="D23">
        <v>11</v>
      </c>
      <c r="E23">
        <v>9</v>
      </c>
      <c r="G23" s="5">
        <f>C23*D23*E23</f>
        <v>1188</v>
      </c>
      <c r="H23" s="5" t="s">
        <v>30</v>
      </c>
      <c r="I23">
        <f>C23*D23*E23*I12</f>
        <v>1123959.375</v>
      </c>
      <c r="J23" t="s">
        <v>23</v>
      </c>
    </row>
    <row r="24" spans="1:10" x14ac:dyDescent="0.25">
      <c r="A24" s="10" t="s">
        <v>35</v>
      </c>
      <c r="B24" s="5" t="s">
        <v>16</v>
      </c>
      <c r="C24" s="3"/>
      <c r="I24" s="7">
        <f>(G23*I16*I15)/I19</f>
        <v>0.53844325589817876</v>
      </c>
    </row>
  </sheetData>
  <pageMargins left="0.7" right="0.7" top="0.75" bottom="0.75" header="0.3" footer="0.3"/>
  <pageSetup scale="79"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topLeftCell="A2" workbookViewId="0">
      <selection activeCell="A2" sqref="A2:J25"/>
    </sheetView>
  </sheetViews>
  <sheetFormatPr defaultRowHeight="15" x14ac:dyDescent="0.25"/>
  <cols>
    <col min="1" max="1" width="9.140625" style="1"/>
    <col min="2" max="2" width="31.7109375" bestFit="1" customWidth="1"/>
    <col min="13" max="13" width="0" hidden="1" customWidth="1"/>
  </cols>
  <sheetData>
    <row r="1" spans="1:13" hidden="1" x14ac:dyDescent="0.25">
      <c r="B1" t="s">
        <v>11</v>
      </c>
      <c r="C1">
        <v>14.5</v>
      </c>
      <c r="D1">
        <v>12</v>
      </c>
      <c r="E1">
        <v>10</v>
      </c>
      <c r="I1">
        <f>C1*D1*E1</f>
        <v>1740</v>
      </c>
    </row>
    <row r="3" spans="1:13" x14ac:dyDescent="0.25">
      <c r="A3" s="1" t="s">
        <v>25</v>
      </c>
      <c r="B3" t="s">
        <v>26</v>
      </c>
      <c r="C3" s="1" t="s">
        <v>3</v>
      </c>
      <c r="D3" s="1" t="s">
        <v>1</v>
      </c>
      <c r="E3" s="1" t="s">
        <v>2</v>
      </c>
      <c r="G3" s="1" t="s">
        <v>1</v>
      </c>
      <c r="I3" s="1" t="s">
        <v>15</v>
      </c>
    </row>
    <row r="4" spans="1:13" x14ac:dyDescent="0.25">
      <c r="A4" s="1">
        <v>1</v>
      </c>
      <c r="B4" t="s">
        <v>0</v>
      </c>
      <c r="C4">
        <v>8.25</v>
      </c>
      <c r="D4">
        <v>1</v>
      </c>
      <c r="E4">
        <v>10.25</v>
      </c>
      <c r="G4">
        <f>A4*D4</f>
        <v>1</v>
      </c>
      <c r="I4" s="2">
        <f>A4*C4*D4*E4</f>
        <v>84.5625</v>
      </c>
      <c r="M4">
        <f>E1-C4</f>
        <v>1.75</v>
      </c>
    </row>
    <row r="5" spans="1:13" x14ac:dyDescent="0.25">
      <c r="A5" s="1">
        <v>1</v>
      </c>
      <c r="B5" t="s">
        <v>4</v>
      </c>
      <c r="C5">
        <v>7.25</v>
      </c>
      <c r="D5">
        <v>1.5</v>
      </c>
      <c r="E5">
        <v>10.25</v>
      </c>
      <c r="G5">
        <f t="shared" ref="G5:G11" si="0">A5*D5</f>
        <v>1.5</v>
      </c>
      <c r="I5" s="2">
        <f t="shared" ref="I5:I11" si="1">A5*C5*D5*E5</f>
        <v>111.46875</v>
      </c>
      <c r="M5">
        <f>M4/D11</f>
        <v>0.875</v>
      </c>
    </row>
    <row r="6" spans="1:13" x14ac:dyDescent="0.25">
      <c r="A6" s="1">
        <v>1</v>
      </c>
      <c r="B6" t="s">
        <v>5</v>
      </c>
      <c r="C6">
        <v>7.5</v>
      </c>
      <c r="D6">
        <v>1.75</v>
      </c>
      <c r="E6">
        <v>9.5</v>
      </c>
      <c r="G6">
        <f t="shared" si="0"/>
        <v>1.75</v>
      </c>
      <c r="I6" s="2">
        <f t="shared" si="1"/>
        <v>124.6875</v>
      </c>
      <c r="M6">
        <f>0.5+0.875</f>
        <v>1.375</v>
      </c>
    </row>
    <row r="7" spans="1:13" x14ac:dyDescent="0.25">
      <c r="A7" s="1">
        <v>2</v>
      </c>
      <c r="B7" t="s">
        <v>6</v>
      </c>
      <c r="C7">
        <v>8.25</v>
      </c>
      <c r="D7">
        <v>2</v>
      </c>
      <c r="E7">
        <v>10.25</v>
      </c>
      <c r="G7">
        <f t="shared" si="0"/>
        <v>4</v>
      </c>
      <c r="I7" s="2">
        <f t="shared" si="1"/>
        <v>338.25</v>
      </c>
    </row>
    <row r="8" spans="1:13" x14ac:dyDescent="0.25">
      <c r="A8" s="1">
        <v>1</v>
      </c>
      <c r="B8" t="s">
        <v>7</v>
      </c>
      <c r="C8">
        <v>8.25</v>
      </c>
      <c r="D8">
        <v>1.5</v>
      </c>
      <c r="E8">
        <v>10.25</v>
      </c>
      <c r="G8">
        <f t="shared" si="0"/>
        <v>1.5</v>
      </c>
      <c r="I8" s="2">
        <f t="shared" si="1"/>
        <v>126.84375</v>
      </c>
    </row>
    <row r="9" spans="1:13" x14ac:dyDescent="0.25">
      <c r="A9" s="1">
        <v>1</v>
      </c>
      <c r="B9" t="s">
        <v>8</v>
      </c>
      <c r="C9">
        <v>7.25</v>
      </c>
      <c r="D9">
        <v>1</v>
      </c>
      <c r="E9">
        <v>9.5</v>
      </c>
      <c r="G9">
        <f t="shared" si="0"/>
        <v>1</v>
      </c>
      <c r="I9" s="2">
        <f t="shared" si="1"/>
        <v>68.875</v>
      </c>
    </row>
    <row r="10" spans="1:13" x14ac:dyDescent="0.25">
      <c r="A10" s="1">
        <v>5</v>
      </c>
      <c r="B10" t="s">
        <v>10</v>
      </c>
      <c r="C10">
        <v>7.5</v>
      </c>
      <c r="D10">
        <v>0.25</v>
      </c>
      <c r="E10">
        <v>9.75</v>
      </c>
      <c r="G10">
        <f t="shared" si="0"/>
        <v>1.25</v>
      </c>
      <c r="I10" s="2">
        <f t="shared" si="1"/>
        <v>91.40625</v>
      </c>
    </row>
    <row r="11" spans="1:13" x14ac:dyDescent="0.25">
      <c r="A11" s="1">
        <v>0.5</v>
      </c>
      <c r="B11" t="s">
        <v>9</v>
      </c>
      <c r="C11">
        <v>11</v>
      </c>
      <c r="D11">
        <v>2</v>
      </c>
      <c r="E11">
        <v>8.5</v>
      </c>
      <c r="G11">
        <f t="shared" si="0"/>
        <v>1</v>
      </c>
      <c r="I11" s="2">
        <f t="shared" si="1"/>
        <v>93.5</v>
      </c>
    </row>
    <row r="12" spans="1:13" ht="17.25" x14ac:dyDescent="0.25">
      <c r="A12" s="10" t="s">
        <v>32</v>
      </c>
      <c r="B12" s="5" t="s">
        <v>13</v>
      </c>
      <c r="I12" s="6">
        <f t="shared" ref="I12" si="2">SUM(I4:I11)</f>
        <v>1039.59375</v>
      </c>
      <c r="J12" t="s">
        <v>23</v>
      </c>
    </row>
    <row r="14" spans="1:13" x14ac:dyDescent="0.25">
      <c r="C14" s="1" t="s">
        <v>3</v>
      </c>
      <c r="D14" s="1" t="s">
        <v>1</v>
      </c>
      <c r="E14" s="1" t="s">
        <v>2</v>
      </c>
    </row>
    <row r="15" spans="1:13" ht="17.25" x14ac:dyDescent="0.25">
      <c r="B15" s="8" t="s">
        <v>24</v>
      </c>
      <c r="C15">
        <v>9.75</v>
      </c>
      <c r="D15">
        <v>13</v>
      </c>
      <c r="E15">
        <v>10.5</v>
      </c>
      <c r="F15" s="8"/>
      <c r="G15" s="8"/>
      <c r="H15" s="8"/>
      <c r="I15" s="8">
        <f>C15*D15*E15</f>
        <v>1330.875</v>
      </c>
      <c r="J15" t="s">
        <v>23</v>
      </c>
    </row>
    <row r="16" spans="1:13" x14ac:dyDescent="0.25">
      <c r="A16" s="10" t="s">
        <v>33</v>
      </c>
      <c r="B16" s="5" t="s">
        <v>14</v>
      </c>
      <c r="I16" s="7">
        <f>I12/I15</f>
        <v>0.78113553113553114</v>
      </c>
    </row>
    <row r="18" spans="1:10" x14ac:dyDescent="0.25">
      <c r="C18" s="1" t="s">
        <v>3</v>
      </c>
      <c r="D18" s="1" t="s">
        <v>1</v>
      </c>
      <c r="E18" s="1" t="s">
        <v>2</v>
      </c>
    </row>
    <row r="19" spans="1:10" ht="17.25" x14ac:dyDescent="0.25">
      <c r="B19" t="s">
        <v>27</v>
      </c>
      <c r="C19">
        <v>151</v>
      </c>
      <c r="D19">
        <v>144</v>
      </c>
      <c r="E19">
        <v>96</v>
      </c>
      <c r="I19" s="2">
        <f>C19*D19*E19</f>
        <v>2087424</v>
      </c>
      <c r="J19" t="s">
        <v>23</v>
      </c>
    </row>
    <row r="20" spans="1:10" x14ac:dyDescent="0.25">
      <c r="B20" t="s">
        <v>28</v>
      </c>
      <c r="C20">
        <f>C19/C15</f>
        <v>15.487179487179487</v>
      </c>
      <c r="D20">
        <f>D19/D15</f>
        <v>11.076923076923077</v>
      </c>
      <c r="E20">
        <f>E19/E15</f>
        <v>9.1428571428571423</v>
      </c>
    </row>
    <row r="21" spans="1:10" ht="17.25" x14ac:dyDescent="0.25">
      <c r="B21" t="s">
        <v>29</v>
      </c>
      <c r="C21">
        <f>C19/D15</f>
        <v>11.615384615384615</v>
      </c>
      <c r="D21">
        <f>D19/C15</f>
        <v>14.76923076923077</v>
      </c>
      <c r="E21">
        <f>E19/E15</f>
        <v>9.1428571428571423</v>
      </c>
    </row>
    <row r="22" spans="1:10" x14ac:dyDescent="0.25">
      <c r="F22" s="10" t="s">
        <v>34</v>
      </c>
      <c r="G22" s="5" t="s">
        <v>17</v>
      </c>
    </row>
    <row r="23" spans="1:10" ht="17.25" x14ac:dyDescent="0.25">
      <c r="B23" t="s">
        <v>31</v>
      </c>
      <c r="C23">
        <v>15</v>
      </c>
      <c r="D23">
        <v>11</v>
      </c>
      <c r="E23">
        <v>9</v>
      </c>
      <c r="G23" s="5">
        <f>C23*D23*E23</f>
        <v>1485</v>
      </c>
      <c r="H23" s="5" t="s">
        <v>30</v>
      </c>
      <c r="I23">
        <f>C23*D23*E23*I12</f>
        <v>1543796.71875</v>
      </c>
      <c r="J23" t="s">
        <v>23</v>
      </c>
    </row>
    <row r="24" spans="1:10" x14ac:dyDescent="0.25">
      <c r="A24" s="10" t="s">
        <v>35</v>
      </c>
      <c r="B24" s="5" t="s">
        <v>16</v>
      </c>
      <c r="C24" s="3"/>
      <c r="I24" s="7">
        <f>(G23*I16*I15)/I19</f>
        <v>0.73957026399524006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2" workbookViewId="0">
      <selection activeCell="A2" sqref="A2:J25"/>
    </sheetView>
  </sheetViews>
  <sheetFormatPr defaultRowHeight="15" x14ac:dyDescent="0.25"/>
  <cols>
    <col min="1" max="1" width="4.28515625" style="10" customWidth="1"/>
    <col min="3" max="3" width="13.140625" bestFit="1" customWidth="1"/>
    <col min="8" max="8" width="12" customWidth="1"/>
    <col min="9" max="9" width="8.85546875" bestFit="1" customWidth="1"/>
    <col min="10" max="10" width="12.7109375" customWidth="1"/>
  </cols>
  <sheetData>
    <row r="1" spans="2:12" hidden="1" x14ac:dyDescent="0.25">
      <c r="C1" t="s">
        <v>11</v>
      </c>
      <c r="D1">
        <v>14.5</v>
      </c>
      <c r="E1">
        <v>12</v>
      </c>
      <c r="F1">
        <v>10</v>
      </c>
      <c r="J1">
        <f>D1*E1*F1</f>
        <v>1740</v>
      </c>
    </row>
    <row r="2" spans="2:12" x14ac:dyDescent="0.25">
      <c r="C2" t="s">
        <v>12</v>
      </c>
      <c r="D2">
        <v>16</v>
      </c>
      <c r="E2">
        <v>13</v>
      </c>
      <c r="F2">
        <v>10.5</v>
      </c>
      <c r="J2">
        <f>D2*E2*F2</f>
        <v>2184</v>
      </c>
    </row>
    <row r="3" spans="2:12" x14ac:dyDescent="0.25">
      <c r="B3" t="s">
        <v>36</v>
      </c>
      <c r="C3" t="s">
        <v>37</v>
      </c>
      <c r="D3" s="1" t="s">
        <v>3</v>
      </c>
      <c r="E3" s="1" t="s">
        <v>1</v>
      </c>
      <c r="F3" s="1" t="s">
        <v>2</v>
      </c>
      <c r="G3" s="1" t="s">
        <v>3</v>
      </c>
      <c r="H3" s="1" t="s">
        <v>1</v>
      </c>
      <c r="I3" s="1" t="s">
        <v>2</v>
      </c>
      <c r="J3" s="1" t="s">
        <v>15</v>
      </c>
    </row>
    <row r="4" spans="2:12" x14ac:dyDescent="0.25">
      <c r="D4" t="s">
        <v>38</v>
      </c>
      <c r="E4" t="s">
        <v>38</v>
      </c>
      <c r="F4" t="s">
        <v>38</v>
      </c>
      <c r="G4" t="s">
        <v>38</v>
      </c>
      <c r="H4" t="s">
        <v>38</v>
      </c>
      <c r="I4" t="s">
        <v>38</v>
      </c>
      <c r="K4" t="s">
        <v>17</v>
      </c>
    </row>
    <row r="5" spans="2:12" x14ac:dyDescent="0.25">
      <c r="B5">
        <v>32</v>
      </c>
      <c r="C5">
        <v>40</v>
      </c>
      <c r="D5">
        <f>B5/D$2</f>
        <v>2</v>
      </c>
      <c r="E5">
        <f>C5/E$2</f>
        <v>3.0769230769230771</v>
      </c>
      <c r="F5">
        <f>9*12/F$2</f>
        <v>10.285714285714286</v>
      </c>
      <c r="G5">
        <v>2</v>
      </c>
      <c r="H5">
        <v>3</v>
      </c>
      <c r="I5">
        <v>10</v>
      </c>
      <c r="K5">
        <f>G5*H5*I5</f>
        <v>60</v>
      </c>
    </row>
    <row r="6" spans="2:12" x14ac:dyDescent="0.25">
      <c r="B6">
        <f>C5</f>
        <v>40</v>
      </c>
      <c r="C6">
        <f>B5</f>
        <v>32</v>
      </c>
      <c r="D6">
        <f t="shared" ref="D6:D14" si="0">B6/D$2</f>
        <v>2.5</v>
      </c>
      <c r="E6">
        <f t="shared" ref="E6:E14" si="1">C6/E$2</f>
        <v>2.4615384615384617</v>
      </c>
      <c r="G6">
        <v>2</v>
      </c>
      <c r="H6">
        <v>2</v>
      </c>
      <c r="I6">
        <v>10</v>
      </c>
      <c r="K6">
        <f t="shared" ref="K6:K14" si="2">G6*H6*I6</f>
        <v>40</v>
      </c>
    </row>
    <row r="7" spans="2:12" x14ac:dyDescent="0.25">
      <c r="B7">
        <v>40</v>
      </c>
      <c r="C7">
        <v>48</v>
      </c>
      <c r="D7">
        <f t="shared" si="0"/>
        <v>2.5</v>
      </c>
      <c r="E7">
        <f t="shared" si="1"/>
        <v>3.6923076923076925</v>
      </c>
      <c r="G7">
        <v>2</v>
      </c>
      <c r="H7">
        <v>3</v>
      </c>
      <c r="I7">
        <v>10</v>
      </c>
      <c r="K7">
        <f t="shared" si="2"/>
        <v>60</v>
      </c>
    </row>
    <row r="8" spans="2:12" x14ac:dyDescent="0.25">
      <c r="B8">
        <f>C7</f>
        <v>48</v>
      </c>
      <c r="C8">
        <f>B7</f>
        <v>40</v>
      </c>
      <c r="D8">
        <f t="shared" si="0"/>
        <v>3</v>
      </c>
      <c r="E8">
        <f t="shared" si="1"/>
        <v>3.0769230769230771</v>
      </c>
      <c r="G8">
        <v>3</v>
      </c>
      <c r="H8">
        <v>3</v>
      </c>
      <c r="I8">
        <v>10</v>
      </c>
      <c r="K8">
        <f t="shared" si="2"/>
        <v>90</v>
      </c>
    </row>
    <row r="9" spans="2:12" x14ac:dyDescent="0.25">
      <c r="B9">
        <v>36</v>
      </c>
      <c r="C9">
        <v>48</v>
      </c>
      <c r="D9">
        <f t="shared" si="0"/>
        <v>2.25</v>
      </c>
      <c r="E9">
        <f t="shared" si="1"/>
        <v>3.6923076923076925</v>
      </c>
      <c r="G9">
        <v>2</v>
      </c>
      <c r="H9">
        <v>3</v>
      </c>
      <c r="I9">
        <v>10</v>
      </c>
      <c r="K9">
        <f t="shared" si="2"/>
        <v>60</v>
      </c>
    </row>
    <row r="10" spans="2:12" x14ac:dyDescent="0.25">
      <c r="B10">
        <f>C9</f>
        <v>48</v>
      </c>
      <c r="C10">
        <f>B9</f>
        <v>36</v>
      </c>
      <c r="D10">
        <f t="shared" si="0"/>
        <v>3</v>
      </c>
      <c r="E10">
        <f t="shared" si="1"/>
        <v>2.7692307692307692</v>
      </c>
      <c r="G10">
        <v>3</v>
      </c>
      <c r="H10">
        <v>2</v>
      </c>
      <c r="I10">
        <v>10</v>
      </c>
      <c r="K10">
        <f t="shared" si="2"/>
        <v>60</v>
      </c>
    </row>
    <row r="11" spans="2:12" x14ac:dyDescent="0.25">
      <c r="B11">
        <v>42</v>
      </c>
      <c r="C11">
        <v>42</v>
      </c>
      <c r="D11">
        <f t="shared" si="0"/>
        <v>2.625</v>
      </c>
      <c r="E11">
        <f t="shared" si="1"/>
        <v>3.2307692307692308</v>
      </c>
      <c r="G11">
        <v>2</v>
      </c>
      <c r="H11">
        <v>3</v>
      </c>
      <c r="I11">
        <v>10</v>
      </c>
      <c r="K11">
        <f t="shared" si="2"/>
        <v>60</v>
      </c>
    </row>
    <row r="12" spans="2:12" x14ac:dyDescent="0.25">
      <c r="B12">
        <f>C11</f>
        <v>42</v>
      </c>
      <c r="C12">
        <f>B11</f>
        <v>42</v>
      </c>
      <c r="D12">
        <f t="shared" si="0"/>
        <v>2.625</v>
      </c>
      <c r="E12">
        <f t="shared" si="1"/>
        <v>3.2307692307692308</v>
      </c>
      <c r="G12">
        <v>2</v>
      </c>
      <c r="H12">
        <v>3</v>
      </c>
      <c r="I12">
        <v>10</v>
      </c>
      <c r="K12">
        <f t="shared" si="2"/>
        <v>60</v>
      </c>
    </row>
    <row r="13" spans="2:12" x14ac:dyDescent="0.25">
      <c r="B13">
        <v>48</v>
      </c>
      <c r="C13">
        <v>48</v>
      </c>
      <c r="D13">
        <f t="shared" si="0"/>
        <v>3</v>
      </c>
      <c r="E13">
        <f t="shared" si="1"/>
        <v>3.6923076923076925</v>
      </c>
      <c r="G13">
        <v>3</v>
      </c>
      <c r="H13">
        <v>3</v>
      </c>
      <c r="I13">
        <v>10</v>
      </c>
      <c r="K13">
        <f t="shared" si="2"/>
        <v>90</v>
      </c>
    </row>
    <row r="14" spans="2:12" x14ac:dyDescent="0.25">
      <c r="B14">
        <f>C13</f>
        <v>48</v>
      </c>
      <c r="C14">
        <f>B13</f>
        <v>48</v>
      </c>
      <c r="D14">
        <f t="shared" si="0"/>
        <v>3</v>
      </c>
      <c r="E14">
        <f t="shared" si="1"/>
        <v>3.6923076923076925</v>
      </c>
      <c r="G14">
        <v>3</v>
      </c>
      <c r="H14">
        <v>3</v>
      </c>
      <c r="I14">
        <v>10</v>
      </c>
      <c r="K14">
        <f t="shared" si="2"/>
        <v>90</v>
      </c>
    </row>
    <row r="16" spans="2:12" x14ac:dyDescent="0.25">
      <c r="B16" t="s">
        <v>40</v>
      </c>
      <c r="C16" t="s">
        <v>41</v>
      </c>
      <c r="D16" t="s">
        <v>39</v>
      </c>
      <c r="E16" t="s">
        <v>18</v>
      </c>
      <c r="F16" t="s">
        <v>42</v>
      </c>
      <c r="G16" t="s">
        <v>43</v>
      </c>
      <c r="H16" t="s">
        <v>15</v>
      </c>
      <c r="I16" s="10" t="s">
        <v>33</v>
      </c>
      <c r="L16" s="9" t="s">
        <v>34</v>
      </c>
    </row>
    <row r="17" spans="1:12" x14ac:dyDescent="0.25">
      <c r="B17">
        <v>8</v>
      </c>
      <c r="C17">
        <f>B17*12</f>
        <v>96</v>
      </c>
      <c r="D17">
        <v>53</v>
      </c>
      <c r="E17">
        <f>D17*12</f>
        <v>636</v>
      </c>
      <c r="F17">
        <v>9.5</v>
      </c>
      <c r="G17">
        <f>(F17-0.5)*12</f>
        <v>108</v>
      </c>
      <c r="H17">
        <f>(8*9.5*53)*12*12*12</f>
        <v>6960384</v>
      </c>
      <c r="I17" s="5" t="s">
        <v>19</v>
      </c>
      <c r="J17" t="s">
        <v>44</v>
      </c>
      <c r="K17" t="s">
        <v>20</v>
      </c>
      <c r="L17" s="5" t="s">
        <v>21</v>
      </c>
    </row>
    <row r="18" spans="1:12" x14ac:dyDescent="0.25">
      <c r="A18" s="10" t="s">
        <v>32</v>
      </c>
      <c r="B18" s="5">
        <v>48</v>
      </c>
      <c r="C18" s="5">
        <v>40</v>
      </c>
      <c r="E18">
        <f>E$17/C18</f>
        <v>15.9</v>
      </c>
      <c r="G18" s="11">
        <v>15</v>
      </c>
      <c r="I18" s="5">
        <f>G18*90*2</f>
        <v>2700</v>
      </c>
      <c r="J18" s="4">
        <f>'Book Boxes'!I16</f>
        <v>0.55092433608058611</v>
      </c>
      <c r="K18" s="2">
        <f>I18*J$18*J$2</f>
        <v>3248690.625</v>
      </c>
      <c r="L18" s="7">
        <f>K18/H$17</f>
        <v>0.46674014321623636</v>
      </c>
    </row>
    <row r="19" spans="1:12" x14ac:dyDescent="0.25">
      <c r="B19">
        <v>48</v>
      </c>
      <c r="C19">
        <v>48</v>
      </c>
      <c r="E19">
        <f>E$17/C19</f>
        <v>13.25</v>
      </c>
      <c r="G19">
        <v>13</v>
      </c>
      <c r="I19">
        <f>G19*90*2</f>
        <v>2340</v>
      </c>
      <c r="J19" s="4">
        <f>'Book Boxes'!I16</f>
        <v>0.55092433608058611</v>
      </c>
      <c r="K19" s="2">
        <f>I19*J$18*J$2</f>
        <v>2815531.8750000005</v>
      </c>
      <c r="L19" s="3">
        <f>K19/H$17</f>
        <v>0.40450812412073822</v>
      </c>
    </row>
    <row r="21" spans="1:12" x14ac:dyDescent="0.25">
      <c r="B21" t="s">
        <v>45</v>
      </c>
      <c r="C21" t="s">
        <v>46</v>
      </c>
      <c r="E21" t="s">
        <v>17</v>
      </c>
      <c r="G21" t="s">
        <v>47</v>
      </c>
    </row>
    <row r="22" spans="1:12" x14ac:dyDescent="0.25">
      <c r="B22">
        <v>6</v>
      </c>
      <c r="C22">
        <f>'Book Boxes'!G23</f>
        <v>891</v>
      </c>
      <c r="E22">
        <f>B22*C22</f>
        <v>5346</v>
      </c>
      <c r="G22">
        <f>E22/I18</f>
        <v>1.98</v>
      </c>
    </row>
    <row r="23" spans="1:12" x14ac:dyDescent="0.25">
      <c r="F23" s="10" t="s">
        <v>35</v>
      </c>
      <c r="G23" s="5" t="s">
        <v>48</v>
      </c>
    </row>
  </sheetData>
  <pageMargins left="0.7" right="0.7" top="0.75" bottom="0.75" header="0.3" footer="0.3"/>
  <pageSetup scale="91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26" sqref="J26"/>
    </sheetView>
  </sheetViews>
  <sheetFormatPr defaultRowHeight="15" x14ac:dyDescent="0.25"/>
  <cols>
    <col min="2" max="2" width="13.140625" bestFit="1" customWidth="1"/>
  </cols>
  <sheetData>
    <row r="1" spans="1:10" x14ac:dyDescent="0.25">
      <c r="B1" t="s">
        <v>11</v>
      </c>
      <c r="C1">
        <v>14.5</v>
      </c>
      <c r="D1">
        <v>12</v>
      </c>
      <c r="E1">
        <v>10</v>
      </c>
      <c r="I1">
        <f>C1*D1*E1</f>
        <v>1740</v>
      </c>
    </row>
    <row r="2" spans="1:10" x14ac:dyDescent="0.25">
      <c r="B2" t="s">
        <v>12</v>
      </c>
      <c r="C2">
        <v>9.75</v>
      </c>
      <c r="D2">
        <v>13</v>
      </c>
      <c r="E2">
        <v>10.5</v>
      </c>
      <c r="I2" s="2">
        <f>C2*D2*E2</f>
        <v>1330.875</v>
      </c>
    </row>
    <row r="3" spans="1:10" x14ac:dyDescent="0.25">
      <c r="C3" s="1" t="s">
        <v>3</v>
      </c>
      <c r="D3" s="1" t="s">
        <v>1</v>
      </c>
      <c r="E3" s="1" t="s">
        <v>2</v>
      </c>
      <c r="G3" s="1" t="s">
        <v>1</v>
      </c>
      <c r="I3" s="1" t="s">
        <v>15</v>
      </c>
    </row>
    <row r="4" spans="1:10" x14ac:dyDescent="0.25">
      <c r="J4" t="s">
        <v>17</v>
      </c>
    </row>
    <row r="5" spans="1:10" x14ac:dyDescent="0.25">
      <c r="A5">
        <v>32</v>
      </c>
      <c r="B5">
        <v>40</v>
      </c>
      <c r="C5">
        <f>A5/C$2</f>
        <v>3.2820512820512819</v>
      </c>
      <c r="D5">
        <f>B5/D$2</f>
        <v>3.0769230769230771</v>
      </c>
      <c r="E5">
        <f>9*12/E$2</f>
        <v>10.285714285714286</v>
      </c>
      <c r="F5">
        <v>3</v>
      </c>
      <c r="G5">
        <v>3</v>
      </c>
      <c r="H5">
        <v>10</v>
      </c>
      <c r="J5">
        <f>F5*G5*H5</f>
        <v>90</v>
      </c>
    </row>
    <row r="6" spans="1:10" x14ac:dyDescent="0.25">
      <c r="A6">
        <f>B5</f>
        <v>40</v>
      </c>
      <c r="B6">
        <f>A5</f>
        <v>32</v>
      </c>
      <c r="C6">
        <f t="shared" ref="C6:D14" si="0">A6/C$2</f>
        <v>4.1025641025641022</v>
      </c>
      <c r="D6">
        <f t="shared" si="0"/>
        <v>2.4615384615384617</v>
      </c>
      <c r="F6">
        <v>4</v>
      </c>
      <c r="G6">
        <v>2</v>
      </c>
      <c r="H6">
        <v>10</v>
      </c>
      <c r="J6">
        <f t="shared" ref="J6:J14" si="1">F6*G6*H6</f>
        <v>80</v>
      </c>
    </row>
    <row r="7" spans="1:10" x14ac:dyDescent="0.25">
      <c r="A7">
        <v>40</v>
      </c>
      <c r="B7">
        <v>48</v>
      </c>
      <c r="C7">
        <f t="shared" si="0"/>
        <v>4.1025641025641022</v>
      </c>
      <c r="D7">
        <f t="shared" si="0"/>
        <v>3.6923076923076925</v>
      </c>
      <c r="F7">
        <v>4</v>
      </c>
      <c r="G7">
        <v>3</v>
      </c>
      <c r="H7">
        <v>10</v>
      </c>
      <c r="J7">
        <f t="shared" si="1"/>
        <v>120</v>
      </c>
    </row>
    <row r="8" spans="1:10" x14ac:dyDescent="0.25">
      <c r="A8">
        <f>B7</f>
        <v>48</v>
      </c>
      <c r="B8">
        <f>A7</f>
        <v>40</v>
      </c>
      <c r="C8">
        <f t="shared" si="0"/>
        <v>4.9230769230769234</v>
      </c>
      <c r="D8">
        <f t="shared" si="0"/>
        <v>3.0769230769230771</v>
      </c>
      <c r="F8">
        <v>4</v>
      </c>
      <c r="G8">
        <v>3</v>
      </c>
      <c r="H8">
        <v>10</v>
      </c>
      <c r="J8">
        <f t="shared" si="1"/>
        <v>120</v>
      </c>
    </row>
    <row r="9" spans="1:10" x14ac:dyDescent="0.25">
      <c r="A9">
        <v>36</v>
      </c>
      <c r="B9">
        <v>48</v>
      </c>
      <c r="C9">
        <f t="shared" si="0"/>
        <v>3.6923076923076925</v>
      </c>
      <c r="D9">
        <f t="shared" si="0"/>
        <v>3.6923076923076925</v>
      </c>
      <c r="F9">
        <v>3</v>
      </c>
      <c r="G9">
        <v>3</v>
      </c>
      <c r="H9">
        <v>10</v>
      </c>
      <c r="J9">
        <f t="shared" si="1"/>
        <v>90</v>
      </c>
    </row>
    <row r="10" spans="1:10" x14ac:dyDescent="0.25">
      <c r="A10">
        <f>B9</f>
        <v>48</v>
      </c>
      <c r="B10">
        <f>A9</f>
        <v>36</v>
      </c>
      <c r="C10">
        <f t="shared" si="0"/>
        <v>4.9230769230769234</v>
      </c>
      <c r="D10">
        <f t="shared" si="0"/>
        <v>2.7692307692307692</v>
      </c>
      <c r="F10">
        <v>4</v>
      </c>
      <c r="G10">
        <v>2</v>
      </c>
      <c r="H10">
        <v>10</v>
      </c>
      <c r="J10">
        <f t="shared" si="1"/>
        <v>80</v>
      </c>
    </row>
    <row r="11" spans="1:10" x14ac:dyDescent="0.25">
      <c r="A11">
        <v>42</v>
      </c>
      <c r="B11">
        <v>42</v>
      </c>
      <c r="C11">
        <f t="shared" si="0"/>
        <v>4.3076923076923075</v>
      </c>
      <c r="D11">
        <f t="shared" si="0"/>
        <v>3.2307692307692308</v>
      </c>
      <c r="F11">
        <v>4</v>
      </c>
      <c r="G11">
        <v>3</v>
      </c>
      <c r="H11">
        <v>10</v>
      </c>
      <c r="J11">
        <f t="shared" si="1"/>
        <v>120</v>
      </c>
    </row>
    <row r="12" spans="1:10" x14ac:dyDescent="0.25">
      <c r="A12">
        <f>B11</f>
        <v>42</v>
      </c>
      <c r="B12">
        <f>A11</f>
        <v>42</v>
      </c>
      <c r="C12">
        <f t="shared" si="0"/>
        <v>4.3076923076923075</v>
      </c>
      <c r="D12">
        <f t="shared" si="0"/>
        <v>3.2307692307692308</v>
      </c>
      <c r="F12">
        <v>4</v>
      </c>
      <c r="G12">
        <v>3</v>
      </c>
      <c r="H12">
        <v>10</v>
      </c>
      <c r="J12">
        <f t="shared" si="1"/>
        <v>120</v>
      </c>
    </row>
    <row r="13" spans="1:10" x14ac:dyDescent="0.25">
      <c r="A13">
        <v>48</v>
      </c>
      <c r="B13">
        <v>48</v>
      </c>
      <c r="C13">
        <f t="shared" si="0"/>
        <v>4.9230769230769234</v>
      </c>
      <c r="D13">
        <f t="shared" si="0"/>
        <v>3.6923076923076925</v>
      </c>
      <c r="F13">
        <v>4</v>
      </c>
      <c r="G13">
        <v>3</v>
      </c>
      <c r="H13">
        <v>10</v>
      </c>
      <c r="J13">
        <f t="shared" si="1"/>
        <v>120</v>
      </c>
    </row>
    <row r="14" spans="1:10" x14ac:dyDescent="0.25">
      <c r="A14">
        <f>B13</f>
        <v>48</v>
      </c>
      <c r="B14">
        <f>A13</f>
        <v>48</v>
      </c>
      <c r="C14">
        <f t="shared" si="0"/>
        <v>4.9230769230769234</v>
      </c>
      <c r="D14">
        <f t="shared" si="0"/>
        <v>3.6923076923076925</v>
      </c>
      <c r="F14">
        <v>4</v>
      </c>
      <c r="G14">
        <v>3</v>
      </c>
      <c r="H14">
        <v>10</v>
      </c>
      <c r="J14">
        <f t="shared" si="1"/>
        <v>120</v>
      </c>
    </row>
    <row r="16" spans="1:10" x14ac:dyDescent="0.25">
      <c r="D16" t="s">
        <v>18</v>
      </c>
      <c r="E16" t="s">
        <v>15</v>
      </c>
    </row>
    <row r="17" spans="2:11" x14ac:dyDescent="0.25">
      <c r="C17">
        <v>53</v>
      </c>
      <c r="D17">
        <f>C17*12</f>
        <v>636</v>
      </c>
      <c r="E17">
        <f>(8*9.5*53)*12*12*12</f>
        <v>6960384</v>
      </c>
      <c r="H17" t="s">
        <v>19</v>
      </c>
      <c r="I17" t="s">
        <v>22</v>
      </c>
      <c r="J17" t="s">
        <v>20</v>
      </c>
      <c r="K17" t="s">
        <v>21</v>
      </c>
    </row>
    <row r="18" spans="2:11" x14ac:dyDescent="0.25">
      <c r="B18">
        <v>40</v>
      </c>
      <c r="D18">
        <f>D$17/B18</f>
        <v>15.9</v>
      </c>
      <c r="F18">
        <v>15</v>
      </c>
      <c r="H18">
        <f>F18*120*2</f>
        <v>3600</v>
      </c>
      <c r="I18" s="4" t="e">
        <f>#REF!</f>
        <v>#REF!</v>
      </c>
      <c r="J18" s="2" t="e">
        <f>H18*I$18*I$2</f>
        <v>#REF!</v>
      </c>
      <c r="K18" s="3" t="e">
        <f>J18/E$17</f>
        <v>#REF!</v>
      </c>
    </row>
    <row r="19" spans="2:11" x14ac:dyDescent="0.25">
      <c r="B19">
        <v>48</v>
      </c>
      <c r="D19">
        <f>D$17/B19</f>
        <v>13.25</v>
      </c>
      <c r="F19">
        <v>13</v>
      </c>
      <c r="H19">
        <f>F19*120*2</f>
        <v>3120</v>
      </c>
      <c r="I19" s="4" t="e">
        <f>#REF!</f>
        <v>#REF!</v>
      </c>
      <c r="J19" s="2" t="e">
        <f>H19*I$18*I$2</f>
        <v>#REF!</v>
      </c>
      <c r="K19" s="3" t="e">
        <f>J19/E$17</f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Book Boxes</vt:lpstr>
      <vt:lpstr>Half Boxes</vt:lpstr>
      <vt:lpstr>Bankers Boxes</vt:lpstr>
      <vt:lpstr>Dr. J Boxes</vt:lpstr>
      <vt:lpstr>Book Boxes Truck</vt:lpstr>
      <vt:lpstr>Dr. J Boxes Truck</vt:lpstr>
      <vt:lpstr>Sheet3</vt:lpstr>
      <vt:lpstr>'Bankers Boxes'!Print_Area</vt:lpstr>
      <vt:lpstr>'Book Boxes'!Print_Area</vt:lpstr>
      <vt:lpstr>'Book Boxes Truck'!Print_Area</vt:lpstr>
      <vt:lpstr>'Dr. J Boxes'!Print_Area</vt:lpstr>
      <vt:lpstr>'Half Boxes'!Print_Area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Dean H.</dc:creator>
  <cp:lastModifiedBy>Jensen, Dean H.</cp:lastModifiedBy>
  <cp:lastPrinted>2016-11-10T15:47:38Z</cp:lastPrinted>
  <dcterms:created xsi:type="dcterms:W3CDTF">2011-11-01T20:47:17Z</dcterms:created>
  <dcterms:modified xsi:type="dcterms:W3CDTF">2016-11-10T15:49:02Z</dcterms:modified>
</cp:coreProperties>
</file>