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30" windowWidth="7500" windowHeight="12660"/>
  </bookViews>
  <sheets>
    <sheet name="Cover Sheet" sheetId="5" r:id="rId1"/>
    <sheet name="Questions &amp; Data" sheetId="1" r:id="rId2"/>
    <sheet name="Network" sheetId="3" r:id="rId3"/>
  </sheets>
  <definedNames>
    <definedName name="solver_adj" localSheetId="1" hidden="1">'Questions &amp; Data'!#REF!</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'Questions &amp; Data'!#REF!</definedName>
    <definedName name="solver_lhs2" localSheetId="1" hidden="1">'Questions &amp; Data'!#REF!</definedName>
    <definedName name="solver_lhs3" localSheetId="1" hidden="1">'Questions &amp; Data'!#REF!</definedName>
    <definedName name="solver_lhs4" localSheetId="1" hidden="1">'Questions &amp; Data'!#REF!</definedName>
    <definedName name="solver_lhs5" localSheetId="1" hidden="1">'Questions &amp; Data'!#REF!</definedName>
    <definedName name="solver_lhs6" localSheetId="1" hidden="1">'Questions &amp; Data'!#REF!</definedName>
    <definedName name="solver_lhs7" localSheetId="1" hidden="1">'Questions &amp; Data'!#REF!</definedName>
    <definedName name="solver_lhs8" localSheetId="1" hidden="1">'Questions &amp; Data'!#REF!</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8</definedName>
    <definedName name="solver_nwt" localSheetId="1" hidden="1">1</definedName>
    <definedName name="solver_opt" localSheetId="1" hidden="1">'Questions &amp; Data'!#REF!</definedName>
    <definedName name="solver_pre" localSheetId="1" hidden="1">0.000001</definedName>
    <definedName name="solver_rbv" localSheetId="1" hidden="1">2</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2</definedName>
    <definedName name="solver_rel7" localSheetId="1" hidden="1">2</definedName>
    <definedName name="solver_rel8" localSheetId="1" hidden="1">2</definedName>
    <definedName name="solver_rhs1" localSheetId="1" hidden="1">'Questions &amp; Data'!#REF!</definedName>
    <definedName name="solver_rhs2" localSheetId="1" hidden="1">'Questions &amp; Data'!#REF!</definedName>
    <definedName name="solver_rhs3" localSheetId="1" hidden="1">'Questions &amp; Data'!#REF!</definedName>
    <definedName name="solver_rhs4" localSheetId="1" hidden="1">'Questions &amp; Data'!#REF!</definedName>
    <definedName name="solver_rhs5" localSheetId="1" hidden="1">'Questions &amp; Data'!#REF!</definedName>
    <definedName name="solver_rhs6" localSheetId="1" hidden="1">'Questions &amp; Data'!#REF!</definedName>
    <definedName name="solver_rhs7" localSheetId="1" hidden="1">'Questions &amp; Data'!#REF!</definedName>
    <definedName name="solver_rhs8" localSheetId="1" hidden="1">'Questions &amp; Data'!#REF!</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45621"/>
</workbook>
</file>

<file path=xl/calcChain.xml><?xml version="1.0" encoding="utf-8"?>
<calcChain xmlns="http://schemas.openxmlformats.org/spreadsheetml/2006/main">
  <c r="Y29" i="1" l="1"/>
  <c r="Y25" i="1"/>
  <c r="AH19" i="1"/>
  <c r="AF19" i="1"/>
  <c r="AB28" i="1"/>
  <c r="AH4" i="1"/>
  <c r="AH5" i="1"/>
  <c r="AH6" i="1"/>
  <c r="AH7" i="1"/>
  <c r="AH8" i="1"/>
  <c r="AH9" i="1"/>
  <c r="AH10" i="1"/>
  <c r="AH11" i="1"/>
  <c r="AH12" i="1"/>
  <c r="AH13" i="1"/>
  <c r="AH14" i="1"/>
  <c r="AH15" i="1"/>
  <c r="AH16" i="1"/>
  <c r="AH17" i="1"/>
  <c r="AH18" i="1"/>
  <c r="AH3" i="1"/>
  <c r="AG19" i="1"/>
  <c r="AE19" i="1"/>
  <c r="AF3" i="1"/>
  <c r="AF4" i="1"/>
  <c r="AF5" i="1"/>
  <c r="AF6" i="1"/>
  <c r="AF7" i="1"/>
  <c r="AF8" i="1"/>
  <c r="AF9" i="1"/>
  <c r="AF11" i="1"/>
  <c r="AF12" i="1"/>
  <c r="AF13" i="1"/>
  <c r="AF14" i="1"/>
  <c r="AF15" i="1"/>
  <c r="AF16" i="1"/>
  <c r="AF17" i="1"/>
  <c r="AF18" i="1"/>
  <c r="AF10" i="1"/>
  <c r="Y21" i="1"/>
  <c r="Y20" i="1"/>
  <c r="AB5" i="1"/>
  <c r="AB6" i="1"/>
  <c r="AB7" i="1"/>
  <c r="AB8" i="1"/>
  <c r="AB9" i="1"/>
  <c r="AB10" i="1"/>
  <c r="AB11" i="1"/>
  <c r="AB12" i="1"/>
  <c r="AB13" i="1"/>
  <c r="AB14" i="1"/>
  <c r="AB15" i="1"/>
  <c r="AB17" i="1"/>
  <c r="AB18" i="1"/>
  <c r="AB4" i="1"/>
  <c r="AC4" i="1"/>
  <c r="AC5" i="1"/>
  <c r="AC6" i="1"/>
  <c r="AC7" i="1"/>
  <c r="AC8" i="1"/>
  <c r="AC9" i="1"/>
  <c r="AC10" i="1"/>
  <c r="AC11" i="1"/>
  <c r="AC12" i="1"/>
  <c r="AC13" i="1"/>
  <c r="AC14" i="1"/>
  <c r="AC15" i="1"/>
  <c r="AC16" i="1"/>
  <c r="AC17" i="1"/>
  <c r="AC18" i="1"/>
  <c r="AC3" i="1"/>
  <c r="AB20" i="3" l="1"/>
  <c r="X4" i="1" l="1"/>
  <c r="X5" i="1"/>
  <c r="X6" i="1"/>
  <c r="X7" i="1"/>
  <c r="X8" i="1"/>
  <c r="X9" i="1"/>
  <c r="X10" i="1"/>
  <c r="X11" i="1"/>
  <c r="X12" i="1"/>
  <c r="X13" i="1"/>
  <c r="X14" i="1"/>
  <c r="X15" i="1"/>
  <c r="X16" i="1"/>
  <c r="X17" i="1"/>
  <c r="X18" i="1"/>
  <c r="X3" i="1"/>
  <c r="V18" i="1"/>
  <c r="V17" i="1"/>
  <c r="V16" i="1"/>
  <c r="V15" i="1"/>
  <c r="V14" i="1"/>
  <c r="V13" i="1"/>
  <c r="V12" i="1"/>
  <c r="V11" i="1"/>
  <c r="V10" i="1"/>
  <c r="V9" i="1"/>
  <c r="V8" i="1"/>
  <c r="V7" i="1"/>
  <c r="V6" i="1"/>
  <c r="V5" i="1"/>
  <c r="V4" i="1"/>
  <c r="V3" i="1"/>
  <c r="W19" i="3" l="1"/>
  <c r="R15" i="3"/>
  <c r="M23" i="3"/>
  <c r="W27" i="3"/>
  <c r="H19" i="3" l="1"/>
  <c r="R19" i="3"/>
  <c r="W23" i="3"/>
  <c r="H23" i="3"/>
  <c r="R23" i="3"/>
  <c r="C19" i="3"/>
  <c r="C18" i="3" s="1"/>
  <c r="G14" i="3" s="1"/>
  <c r="H14" i="3" s="1"/>
  <c r="L14" i="3" l="1"/>
  <c r="M14" i="3" s="1"/>
  <c r="L10" i="3"/>
  <c r="M10" i="3" s="1"/>
  <c r="Q10" i="3" s="1"/>
  <c r="R10" i="3" s="1"/>
  <c r="G18" i="3"/>
  <c r="H18" i="3" s="1"/>
  <c r="Q18" i="3" s="1"/>
  <c r="R18" i="3" s="1"/>
  <c r="G22" i="3"/>
  <c r="H22" i="3" s="1"/>
  <c r="L22" i="3" s="1"/>
  <c r="M22" i="3" s="1"/>
  <c r="Q22" i="3" s="1"/>
  <c r="R22" i="3" s="1"/>
  <c r="V26" i="3" s="1"/>
  <c r="W26" i="3" s="1"/>
  <c r="V18" i="3" l="1"/>
  <c r="W18" i="3" s="1"/>
  <c r="V22" i="3"/>
  <c r="W22" i="3" s="1"/>
  <c r="Q14" i="3"/>
  <c r="R14" i="3" s="1"/>
  <c r="V14" i="3" s="1"/>
  <c r="W14" i="3" s="1"/>
  <c r="AA18" i="3" s="1"/>
  <c r="AB18" i="3" s="1"/>
  <c r="AA20" i="3" l="1"/>
  <c r="W18" i="1" l="1"/>
  <c r="W24" i="3"/>
  <c r="V24" i="3" s="1"/>
  <c r="W16" i="1" s="1"/>
  <c r="W20" i="3"/>
  <c r="V20" i="3" s="1"/>
  <c r="W16" i="3"/>
  <c r="V16" i="3" s="1"/>
  <c r="W28" i="3"/>
  <c r="V28" i="3" s="1"/>
  <c r="W14" i="1" l="1"/>
  <c r="R16" i="3"/>
  <c r="Q16" i="3" s="1"/>
  <c r="R12" i="3"/>
  <c r="Q12" i="3" s="1"/>
  <c r="R20" i="3"/>
  <c r="Q20" i="3" s="1"/>
  <c r="W12" i="1" s="1"/>
  <c r="W15" i="1"/>
  <c r="R24" i="3"/>
  <c r="Q24" i="3" s="1"/>
  <c r="W17" i="1"/>
  <c r="M12" i="3" l="1"/>
  <c r="L12" i="3" s="1"/>
  <c r="W10" i="1"/>
  <c r="M24" i="3"/>
  <c r="L24" i="3" s="1"/>
  <c r="W13" i="1"/>
  <c r="M16" i="3"/>
  <c r="L16" i="3" s="1"/>
  <c r="W8" i="1" s="1"/>
  <c r="W11" i="1"/>
  <c r="H20" i="3"/>
  <c r="G20" i="3" s="1"/>
  <c r="W5" i="1" s="1"/>
  <c r="H24" i="3" l="1"/>
  <c r="G24" i="3" s="1"/>
  <c r="W6" i="1" s="1"/>
  <c r="W9" i="1"/>
  <c r="H16" i="3"/>
  <c r="G16" i="3" s="1"/>
  <c r="W7" i="1"/>
  <c r="C20" i="3" l="1"/>
  <c r="B20" i="3" s="1"/>
  <c r="W3" i="1" s="1"/>
  <c r="W4" i="1"/>
</calcChain>
</file>

<file path=xl/sharedStrings.xml><?xml version="1.0" encoding="utf-8"?>
<sst xmlns="http://schemas.openxmlformats.org/spreadsheetml/2006/main" count="141" uniqueCount="80">
  <si>
    <t>A</t>
  </si>
  <si>
    <t>B</t>
  </si>
  <si>
    <t>C</t>
  </si>
  <si>
    <t>D</t>
  </si>
  <si>
    <t>E</t>
  </si>
  <si>
    <t xml:space="preserve">IENG 366: </t>
  </si>
  <si>
    <t>Engineering Management</t>
  </si>
  <si>
    <t xml:space="preserve">Submitted by: </t>
  </si>
  <si>
    <t xml:space="preserve">Date: </t>
  </si>
  <si>
    <t>F</t>
  </si>
  <si>
    <t>G</t>
  </si>
  <si>
    <t>H</t>
  </si>
  <si>
    <t>I</t>
  </si>
  <si>
    <t>J</t>
  </si>
  <si>
    <t>K</t>
  </si>
  <si>
    <t>L</t>
  </si>
  <si>
    <t>M</t>
  </si>
  <si>
    <t>N</t>
  </si>
  <si>
    <t>O</t>
  </si>
  <si>
    <t>Resource</t>
  </si>
  <si>
    <t>Optimistic</t>
  </si>
  <si>
    <t>Most Likely</t>
  </si>
  <si>
    <t>Pessimistic</t>
  </si>
  <si>
    <t>Duration</t>
  </si>
  <si>
    <t>P</t>
  </si>
  <si>
    <t>a</t>
  </si>
  <si>
    <t>b</t>
  </si>
  <si>
    <t>c</t>
  </si>
  <si>
    <t>d</t>
  </si>
  <si>
    <t xml:space="preserve">t (e) </t>
  </si>
  <si>
    <t>VAR</t>
  </si>
  <si>
    <t>Critical Time:</t>
  </si>
  <si>
    <t>Predecessor(s)</t>
  </si>
  <si>
    <t>Successor(s)</t>
  </si>
  <si>
    <t>Slack</t>
  </si>
  <si>
    <t>B, C, D</t>
  </si>
  <si>
    <t>E, F</t>
  </si>
  <si>
    <t>I, J</t>
  </si>
  <si>
    <t>M, N</t>
  </si>
  <si>
    <t>L, M, N, O</t>
  </si>
  <si>
    <t>H, I</t>
  </si>
  <si>
    <t>C, F</t>
  </si>
  <si>
    <t>Activity</t>
  </si>
  <si>
    <t>Critical Path:</t>
  </si>
  <si>
    <t>Normal</t>
  </si>
  <si>
    <t>Time</t>
  </si>
  <si>
    <t>Cost</t>
  </si>
  <si>
    <t>Crash</t>
  </si>
  <si>
    <t>Slope</t>
  </si>
  <si>
    <t>Max Crash</t>
  </si>
  <si>
    <t>Normal Total Cost:</t>
  </si>
  <si>
    <t>Normal Total Time:</t>
  </si>
  <si>
    <t>Critical Activities:</t>
  </si>
  <si>
    <t>Max Crash Time:</t>
  </si>
  <si>
    <t>Max Crash Cost:</t>
  </si>
  <si>
    <t>48 Crash Time:</t>
  </si>
  <si>
    <t>48 Crash Cost:</t>
  </si>
  <si>
    <t>Use the table at right to enter formulas to compute the Slope and the Max Crash Time of each of the activities.  Highlight the cell under the Activity  heading that form the Critical Path with a red background.</t>
  </si>
  <si>
    <t>What is the minimum time required to complete the project?</t>
  </si>
  <si>
    <t>Go to the Network Tab and enter the minimum time in the Critical Time cell.  Return to the table at right and highlight which activities also join the Critical Path(s) using a blue backround (as before).  Summarize below:</t>
  </si>
  <si>
    <t>Use the values in the table at right to enter a formula for the Max Crash Cost (cost to minimize the total time).  Summarize the minimum time cost for the project below:</t>
  </si>
  <si>
    <t xml:space="preserve">HW 05: </t>
  </si>
  <si>
    <t>Project Costs Under Normal and Crash Efforts</t>
  </si>
  <si>
    <t>Network Information</t>
  </si>
  <si>
    <t>Use the table at right and enter formulas to compute the Normal Total Time and the Normal Total Cost from the values on the table. Summarize the Normal Total Time, Normal Total Cost, and critical path in the box below:</t>
  </si>
  <si>
    <t>A, B, E, H, L, P</t>
  </si>
  <si>
    <t>The Normal Total Time is the same as the Critical Time: 57.  The Normal Total Cost is the sum of the Normal Times for all the activities: $1,481. The Critical Path is A, B, E, H, L, P.</t>
  </si>
  <si>
    <t xml:space="preserve">48 Day </t>
  </si>
  <si>
    <t>Crash Time</t>
  </si>
  <si>
    <t>Add Cost</t>
  </si>
  <si>
    <t>A, B, E, H, L, P, F, I</t>
  </si>
  <si>
    <t>Assume that the project must be completed in 48 days.  Which tasks must be crashed in order to accomplish this task at the lowest cost, and what is that lowest cost method?  Summarize your answers in the box below, and remember to list which activities (and how many days) must be crashed:</t>
  </si>
  <si>
    <t xml:space="preserve">Max </t>
  </si>
  <si>
    <t>Max</t>
  </si>
  <si>
    <t>The 48 Crash Cost will be $ 1,494, and the Critical Activities will add two more to the Critical Path: A, B, E, H, L, P, H, I.  We get down to 48 by triming 9 periods from the Critical Pat.  We select which activities by looking at the lowest cost Slope and the Max Crash Time constraint. In this case, we trim 4 from Activity H at $0.75 each, then trim 3 from E at $1.25 each, then trim 2 from L at 3.33 each. The Crash Cost increases from the Normal Total Cost by adding the trimmed days times the Slope for each of the trimmed activities.</t>
  </si>
  <si>
    <t>The minimum time is 42, at which point all of the Max Crash Time on the original Critical Path is used.  Trying to trim an additional day from the Critical Path would violate the Max Crash Time constraint.</t>
  </si>
  <si>
    <t>In trimming the Critical Path time further, more Activities join the Critical Path: D, G, K, and O join the other critical activities.</t>
  </si>
  <si>
    <t>A, B, E, H, L, P, F, I, D, G, K, O</t>
  </si>
  <si>
    <t>In adding the addition critical activities and finding the minimum cost crash cost, the Max Crash Cost becomes $1,550 to complete the project in the minimal time.</t>
  </si>
  <si>
    <t>Solution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</si>
</sst>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_([$$-409]* #,##0_);_([$$-409]* \(#,##0\);_([$$-409]* &quot;-&quot;??_);_(@_)"/>
    <numFmt numFmtId="166"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i/>
      <sz val="11"/>
      <color rgb="FFC00000"/>
      <name val="Calibri"/>
      <family val="2"/>
      <scheme val="minor"/>
    </font>
    <font>
      <sz val="14"/>
      <color theme="1"/>
      <name val="Calibri"/>
      <family val="2"/>
      <scheme val="minor"/>
    </font>
    <font>
      <b/>
      <sz val="14"/>
      <color theme="1"/>
      <name val="Calibri"/>
      <family val="2"/>
      <scheme val="minor"/>
    </font>
    <font>
      <b/>
      <i/>
      <sz val="11"/>
      <color rgb="FFFF0000"/>
      <name val="Calibri"/>
      <family val="2"/>
      <scheme val="minor"/>
    </font>
    <font>
      <b/>
      <i/>
      <sz val="14"/>
      <color rgb="FFC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59999389629810485"/>
        <bgColor indexed="64"/>
      </patternFill>
    </fill>
  </fills>
  <borders count="4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thick">
        <color rgb="FFC00000"/>
      </top>
      <bottom/>
      <diagonal/>
    </border>
    <border>
      <left/>
      <right style="medium">
        <color rgb="FFC00000"/>
      </right>
      <top/>
      <bottom style="thick">
        <color rgb="FFC00000"/>
      </bottom>
      <diagonal/>
    </border>
    <border>
      <left/>
      <right style="medium">
        <color rgb="FFC00000"/>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right/>
      <top style="double">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33">
    <xf numFmtId="0" fontId="0" fillId="0" borderId="0" xfId="0"/>
    <xf numFmtId="0" fontId="0" fillId="0" borderId="0" xfId="0" applyAlignment="1">
      <alignment horizontal="right"/>
    </xf>
    <xf numFmtId="0" fontId="0" fillId="0" borderId="0" xfId="0" applyAlignment="1">
      <alignment horizontal="center"/>
    </xf>
    <xf numFmtId="164" fontId="0" fillId="0" borderId="0" xfId="1" applyNumberFormat="1" applyFont="1" applyAlignment="1">
      <alignment horizontal="center"/>
    </xf>
    <xf numFmtId="165" fontId="0" fillId="0" borderId="0" xfId="0" applyNumberFormat="1" applyAlignment="1">
      <alignment horizontal="center"/>
    </xf>
    <xf numFmtId="0" fontId="5" fillId="0" borderId="0" xfId="0" applyFont="1" applyAlignment="1">
      <alignment horizontal="right"/>
    </xf>
    <xf numFmtId="0" fontId="5" fillId="0" borderId="0" xfId="0" applyFont="1"/>
    <xf numFmtId="0" fontId="6" fillId="0" borderId="0" xfId="0" applyFont="1" applyAlignment="1">
      <alignment horizontal="right"/>
    </xf>
    <xf numFmtId="0" fontId="6" fillId="0" borderId="0" xfId="0" applyFont="1" applyAlignment="1">
      <alignment horizontal="center"/>
    </xf>
    <xf numFmtId="0" fontId="6" fillId="0" borderId="0" xfId="0" applyFont="1"/>
    <xf numFmtId="0" fontId="5" fillId="0" borderId="0" xfId="0" applyFont="1" applyAlignment="1">
      <alignment horizontal="center"/>
    </xf>
    <xf numFmtId="0" fontId="5" fillId="0" borderId="7" xfId="0" applyFont="1" applyBorder="1"/>
    <xf numFmtId="0" fontId="5" fillId="0" borderId="9" xfId="0" applyFont="1" applyBorder="1"/>
    <xf numFmtId="0" fontId="5" fillId="0" borderId="8" xfId="0" applyFont="1" applyBorder="1" applyAlignment="1">
      <alignment horizontal="center"/>
    </xf>
    <xf numFmtId="0" fontId="3" fillId="0" borderId="0" xfId="0" applyFont="1" applyAlignment="1">
      <alignment horizontal="center"/>
    </xf>
    <xf numFmtId="166" fontId="0" fillId="0" borderId="0" xfId="0" applyNumberFormat="1"/>
    <xf numFmtId="166" fontId="0" fillId="0" borderId="0" xfId="0" applyNumberFormat="1" applyAlignment="1">
      <alignment horizontal="center"/>
    </xf>
    <xf numFmtId="166" fontId="0" fillId="0" borderId="0" xfId="1" applyNumberFormat="1" applyFon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0" fontId="2" fillId="2" borderId="8" xfId="0" applyFont="1" applyFill="1" applyBorder="1" applyAlignment="1">
      <alignment horizontal="center"/>
    </xf>
    <xf numFmtId="1" fontId="2" fillId="2" borderId="8" xfId="0" applyNumberFormat="1" applyFont="1" applyFill="1" applyBorder="1" applyAlignment="1">
      <alignment horizontal="center"/>
    </xf>
    <xf numFmtId="166" fontId="0" fillId="0" borderId="8" xfId="0" applyNumberFormat="1" applyBorder="1" applyAlignment="1">
      <alignment horizontal="center"/>
    </xf>
    <xf numFmtId="2" fontId="0" fillId="0" borderId="8" xfId="0" applyNumberFormat="1" applyBorder="1" applyAlignment="1">
      <alignment horizontal="center"/>
    </xf>
    <xf numFmtId="0" fontId="2" fillId="2" borderId="9" xfId="0" applyFont="1" applyFill="1" applyBorder="1" applyAlignment="1">
      <alignment horizontal="center"/>
    </xf>
    <xf numFmtId="1" fontId="2" fillId="2" borderId="9" xfId="0" applyNumberFormat="1" applyFont="1" applyFill="1" applyBorder="1" applyAlignment="1">
      <alignment horizontal="center"/>
    </xf>
    <xf numFmtId="166" fontId="0" fillId="0" borderId="9" xfId="0" applyNumberFormat="1" applyBorder="1" applyAlignment="1">
      <alignment horizontal="center"/>
    </xf>
    <xf numFmtId="2" fontId="0" fillId="0" borderId="9" xfId="0" applyNumberFormat="1" applyBorder="1" applyAlignment="1">
      <alignment horizontal="center"/>
    </xf>
    <xf numFmtId="0" fontId="2" fillId="2" borderId="6" xfId="0" applyFont="1" applyFill="1" applyBorder="1" applyAlignment="1">
      <alignment horizontal="center"/>
    </xf>
    <xf numFmtId="0" fontId="2" fillId="2" borderId="6" xfId="0" applyFont="1" applyFill="1" applyBorder="1"/>
    <xf numFmtId="0" fontId="2" fillId="2" borderId="19" xfId="0" applyFont="1" applyFill="1" applyBorder="1"/>
    <xf numFmtId="0" fontId="2" fillId="0" borderId="6" xfId="0" applyFont="1" applyFill="1" applyBorder="1" applyAlignment="1">
      <alignment horizontal="center"/>
    </xf>
    <xf numFmtId="0" fontId="2" fillId="0" borderId="20" xfId="0" applyFont="1" applyFill="1" applyBorder="1" applyAlignment="1">
      <alignment horizontal="center"/>
    </xf>
    <xf numFmtId="0" fontId="2" fillId="2" borderId="22" xfId="0" applyFont="1" applyFill="1" applyBorder="1" applyAlignment="1">
      <alignment horizontal="center"/>
    </xf>
    <xf numFmtId="0" fontId="2" fillId="2" borderId="4" xfId="0" applyFont="1" applyFill="1" applyBorder="1" applyAlignment="1">
      <alignment horizontal="center"/>
    </xf>
    <xf numFmtId="0" fontId="2" fillId="2" borderId="21" xfId="0" applyFont="1" applyFill="1" applyBorder="1" applyAlignment="1">
      <alignment horizontal="center"/>
    </xf>
    <xf numFmtId="0" fontId="2" fillId="2" borderId="23" xfId="0" applyFont="1" applyFill="1" applyBorder="1" applyAlignment="1">
      <alignment horizontal="center"/>
    </xf>
    <xf numFmtId="0" fontId="2" fillId="0" borderId="24" xfId="0" applyFont="1" applyFill="1" applyBorder="1" applyAlignment="1">
      <alignment horizontal="center"/>
    </xf>
    <xf numFmtId="0" fontId="2" fillId="2" borderId="29" xfId="0" applyFont="1" applyFill="1" applyBorder="1" applyAlignment="1">
      <alignment horizontal="center"/>
    </xf>
    <xf numFmtId="1" fontId="2" fillId="2" borderId="29" xfId="0" applyNumberFormat="1" applyFont="1" applyFill="1" applyBorder="1" applyAlignment="1">
      <alignment horizontal="center"/>
    </xf>
    <xf numFmtId="166" fontId="0" fillId="0" borderId="29" xfId="0" applyNumberFormat="1" applyBorder="1" applyAlignment="1">
      <alignment horizontal="center"/>
    </xf>
    <xf numFmtId="2" fontId="0" fillId="0" borderId="29" xfId="0" applyNumberFormat="1" applyBorder="1" applyAlignment="1">
      <alignment horizontal="center"/>
    </xf>
    <xf numFmtId="0" fontId="7" fillId="0" borderId="0" xfId="0" applyFont="1" applyAlignment="1">
      <alignment horizontal="center"/>
    </xf>
    <xf numFmtId="0" fontId="7" fillId="0" borderId="0" xfId="0" applyFont="1" applyAlignment="1">
      <alignment horizontal="right"/>
    </xf>
    <xf numFmtId="166" fontId="7" fillId="0" borderId="0" xfId="0" applyNumberFormat="1" applyFont="1" applyAlignment="1">
      <alignment horizontal="center"/>
    </xf>
    <xf numFmtId="166" fontId="7" fillId="0" borderId="0" xfId="0" applyNumberFormat="1" applyFont="1" applyAlignment="1">
      <alignment horizontal="right"/>
    </xf>
    <xf numFmtId="166" fontId="7" fillId="0" borderId="31" xfId="0" applyNumberFormat="1" applyFont="1" applyBorder="1" applyAlignment="1">
      <alignment horizontal="left"/>
    </xf>
    <xf numFmtId="166" fontId="0" fillId="0" borderId="32" xfId="0" applyNumberFormat="1" applyBorder="1"/>
    <xf numFmtId="166" fontId="0" fillId="0" borderId="33" xfId="0" applyNumberFormat="1" applyBorder="1"/>
    <xf numFmtId="166" fontId="7" fillId="0" borderId="30" xfId="0" applyNumberFormat="1" applyFont="1" applyBorder="1"/>
    <xf numFmtId="0" fontId="2" fillId="0" borderId="19" xfId="0" applyFont="1" applyFill="1" applyBorder="1" applyAlignment="1">
      <alignment horizontal="center"/>
    </xf>
    <xf numFmtId="0" fontId="2" fillId="0" borderId="27" xfId="0" applyFont="1" applyFill="1" applyBorder="1" applyAlignment="1">
      <alignment horizontal="center"/>
    </xf>
    <xf numFmtId="0" fontId="0" fillId="0" borderId="26" xfId="0"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23" xfId="0" applyFont="1" applyFill="1" applyBorder="1" applyAlignment="1">
      <alignment horizontal="center"/>
    </xf>
    <xf numFmtId="0" fontId="2" fillId="2" borderId="39" xfId="0" applyFont="1" applyFill="1" applyBorder="1" applyAlignment="1">
      <alignment horizontal="center"/>
    </xf>
    <xf numFmtId="0" fontId="0" fillId="2" borderId="25"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2" borderId="40" xfId="0" applyFont="1" applyFill="1" applyBorder="1" applyAlignment="1">
      <alignment horizontal="center"/>
    </xf>
    <xf numFmtId="164" fontId="0" fillId="2" borderId="9" xfId="1" applyNumberFormat="1" applyFont="1" applyFill="1" applyBorder="1" applyAlignment="1">
      <alignment horizontal="center"/>
    </xf>
    <xf numFmtId="0" fontId="0" fillId="2" borderId="9" xfId="0" applyFill="1" applyBorder="1" applyAlignment="1">
      <alignment horizontal="center"/>
    </xf>
    <xf numFmtId="164" fontId="0" fillId="2" borderId="9" xfId="1" applyNumberFormat="1" applyFont="1" applyFill="1" applyBorder="1"/>
    <xf numFmtId="164" fontId="0" fillId="2" borderId="8" xfId="1" applyNumberFormat="1" applyFont="1" applyFill="1" applyBorder="1" applyAlignment="1">
      <alignment horizontal="center"/>
    </xf>
    <xf numFmtId="0" fontId="0" fillId="2" borderId="8" xfId="0" applyFill="1" applyBorder="1" applyAlignment="1">
      <alignment horizontal="center"/>
    </xf>
    <xf numFmtId="164" fontId="0" fillId="2" borderId="8" xfId="1" applyNumberFormat="1" applyFont="1" applyFill="1" applyBorder="1"/>
    <xf numFmtId="164" fontId="0" fillId="2" borderId="29" xfId="1" applyNumberFormat="1" applyFont="1" applyFill="1" applyBorder="1" applyAlignment="1">
      <alignment horizontal="center"/>
    </xf>
    <xf numFmtId="0" fontId="0" fillId="2" borderId="29" xfId="0" applyFill="1" applyBorder="1" applyAlignment="1">
      <alignment horizontal="center"/>
    </xf>
    <xf numFmtId="164" fontId="0" fillId="2" borderId="29" xfId="1" applyNumberFormat="1" applyFont="1" applyFill="1" applyBorder="1"/>
    <xf numFmtId="44" fontId="0" fillId="0" borderId="8" xfId="1" applyFont="1" applyBorder="1"/>
    <xf numFmtId="0" fontId="3" fillId="0" borderId="0" xfId="0" applyFont="1" applyAlignment="1">
      <alignment horizontal="right"/>
    </xf>
    <xf numFmtId="164" fontId="3" fillId="0" borderId="42" xfId="0" applyNumberFormat="1" applyFont="1" applyBorder="1" applyAlignment="1">
      <alignment horizontal="center"/>
    </xf>
    <xf numFmtId="0" fontId="3" fillId="0" borderId="42" xfId="0" applyFont="1" applyBorder="1" applyAlignment="1">
      <alignment horizontal="center"/>
    </xf>
    <xf numFmtId="0" fontId="3" fillId="0" borderId="43" xfId="0" applyFont="1" applyBorder="1"/>
    <xf numFmtId="0" fontId="0" fillId="0" borderId="42" xfId="0" applyBorder="1"/>
    <xf numFmtId="166" fontId="0" fillId="0" borderId="37" xfId="0" applyNumberFormat="1" applyFill="1" applyBorder="1" applyAlignment="1">
      <alignment horizontal="center"/>
    </xf>
    <xf numFmtId="0" fontId="0" fillId="0" borderId="0" xfId="0" applyFill="1"/>
    <xf numFmtId="0" fontId="2" fillId="2" borderId="3" xfId="0" applyFont="1" applyFill="1" applyBorder="1" applyAlignment="1">
      <alignment horizontal="center"/>
    </xf>
    <xf numFmtId="0" fontId="2" fillId="2" borderId="4" xfId="0" applyFont="1" applyFill="1" applyBorder="1"/>
    <xf numFmtId="0" fontId="0" fillId="0" borderId="1" xfId="0" applyFill="1" applyBorder="1" applyAlignment="1">
      <alignment horizontal="center"/>
    </xf>
    <xf numFmtId="166" fontId="0" fillId="0" borderId="2" xfId="0" applyNumberFormat="1" applyFill="1" applyBorder="1" applyAlignment="1">
      <alignment horizontal="center"/>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3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35" xfId="0" applyFont="1" applyBorder="1" applyAlignment="1">
      <alignment horizontal="left" vertical="top" wrapText="1"/>
    </xf>
    <xf numFmtId="0" fontId="3"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3" fillId="0" borderId="0" xfId="0" applyFont="1" applyAlignment="1">
      <alignment horizontal="left"/>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36" xfId="0" applyFont="1" applyBorder="1" applyAlignment="1">
      <alignment horizontal="left" vertical="top" wrapText="1"/>
    </xf>
    <xf numFmtId="0" fontId="3" fillId="0" borderId="0" xfId="0" applyFont="1" applyAlignment="1">
      <alignment horizontal="left" wrapText="1"/>
    </xf>
    <xf numFmtId="0" fontId="3" fillId="0" borderId="16" xfId="0" applyFont="1" applyBorder="1" applyAlignment="1">
      <alignment horizontal="left" wrapText="1"/>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6" fontId="0" fillId="3" borderId="18" xfId="0" applyNumberFormat="1" applyFill="1" applyBorder="1" applyAlignment="1">
      <alignment horizontal="center"/>
    </xf>
    <xf numFmtId="166" fontId="0" fillId="3" borderId="37" xfId="0" applyNumberFormat="1" applyFill="1" applyBorder="1" applyAlignment="1">
      <alignment horizontal="center"/>
    </xf>
    <xf numFmtId="44" fontId="0" fillId="3" borderId="9" xfId="1" applyFont="1" applyFill="1" applyBorder="1"/>
    <xf numFmtId="0" fontId="0" fillId="3" borderId="26" xfId="0" applyFill="1" applyBorder="1" applyAlignment="1">
      <alignment horizontal="center"/>
    </xf>
    <xf numFmtId="44" fontId="0" fillId="3" borderId="8" xfId="1" applyFont="1" applyFill="1" applyBorder="1"/>
    <xf numFmtId="166" fontId="0" fillId="3" borderId="38" xfId="0" applyNumberFormat="1" applyFill="1" applyBorder="1" applyAlignment="1">
      <alignment horizontal="center"/>
    </xf>
    <xf numFmtId="44" fontId="0" fillId="0" borderId="0" xfId="0" applyNumberFormat="1" applyAlignment="1">
      <alignment horizontal="center"/>
    </xf>
    <xf numFmtId="0" fontId="2" fillId="4" borderId="27" xfId="0" applyFont="1" applyFill="1" applyBorder="1" applyAlignment="1">
      <alignment horizontal="center"/>
    </xf>
    <xf numFmtId="166" fontId="0" fillId="4" borderId="37" xfId="0" applyNumberFormat="1" applyFill="1" applyBorder="1" applyAlignment="1">
      <alignment horizontal="center"/>
    </xf>
    <xf numFmtId="44" fontId="0" fillId="4" borderId="8" xfId="1" applyFont="1" applyFill="1" applyBorder="1"/>
    <xf numFmtId="0" fontId="0" fillId="4" borderId="26" xfId="0" applyFill="1" applyBorder="1" applyAlignment="1">
      <alignment horizontal="center"/>
    </xf>
    <xf numFmtId="0" fontId="0" fillId="4" borderId="1" xfId="0" applyFill="1" applyBorder="1" applyAlignment="1">
      <alignment horizontal="center"/>
    </xf>
    <xf numFmtId="166" fontId="0" fillId="4" borderId="2" xfId="0" applyNumberFormat="1" applyFill="1" applyBorder="1" applyAlignment="1">
      <alignment horizontal="center"/>
    </xf>
    <xf numFmtId="0" fontId="0" fillId="5" borderId="1" xfId="0" applyFill="1" applyBorder="1" applyAlignment="1">
      <alignment horizontal="center"/>
    </xf>
    <xf numFmtId="166" fontId="0" fillId="5" borderId="2" xfId="0" applyNumberFormat="1" applyFill="1" applyBorder="1" applyAlignment="1">
      <alignment horizontal="center"/>
    </xf>
    <xf numFmtId="0" fontId="0" fillId="6" borderId="1" xfId="0" applyFill="1" applyBorder="1" applyAlignment="1">
      <alignment horizontal="center"/>
    </xf>
    <xf numFmtId="166" fontId="0" fillId="6" borderId="2" xfId="0" applyNumberFormat="1" applyFill="1" applyBorder="1" applyAlignment="1">
      <alignment horizontal="center"/>
    </xf>
    <xf numFmtId="0" fontId="2" fillId="5" borderId="27" xfId="0" applyFont="1" applyFill="1" applyBorder="1" applyAlignment="1">
      <alignment horizontal="center"/>
    </xf>
    <xf numFmtId="166" fontId="0" fillId="5" borderId="37" xfId="0" applyNumberFormat="1" applyFill="1" applyBorder="1" applyAlignment="1">
      <alignment horizontal="center"/>
    </xf>
    <xf numFmtId="44" fontId="0" fillId="5" borderId="8" xfId="1" applyFont="1" applyFill="1" applyBorder="1"/>
    <xf numFmtId="0" fontId="0" fillId="5" borderId="26" xfId="0" applyFill="1" applyBorder="1" applyAlignment="1">
      <alignment horizontal="center"/>
    </xf>
    <xf numFmtId="44" fontId="0" fillId="0" borderId="8" xfId="1" applyFont="1" applyFill="1" applyBorder="1"/>
    <xf numFmtId="0" fontId="0" fillId="0" borderId="26" xfId="0" applyFill="1" applyBorder="1" applyAlignment="1">
      <alignment horizontal="center"/>
    </xf>
    <xf numFmtId="0" fontId="8" fillId="0" borderId="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15</xdr:row>
      <xdr:rowOff>0</xdr:rowOff>
    </xdr:from>
    <xdr:to>
      <xdr:col>6</xdr:col>
      <xdr:colOff>9525</xdr:colOff>
      <xdr:row>18</xdr:row>
      <xdr:rowOff>9525</xdr:rowOff>
    </xdr:to>
    <xdr:cxnSp macro="">
      <xdr:nvCxnSpPr>
        <xdr:cNvPr id="5" name="Straight Connector 4">
          <a:extLst>
            <a:ext uri="{FF2B5EF4-FFF2-40B4-BE49-F238E27FC236}">
              <a16:creationId xmlns:a16="http://schemas.microsoft.com/office/drawing/2014/main" xmlns="" id="{4F1AD013-03A3-4938-8E9A-3950AED77D05}"/>
            </a:ext>
          </a:extLst>
        </xdr:cNvPr>
        <xdr:cNvCxnSpPr/>
      </xdr:nvCxnSpPr>
      <xdr:spPr>
        <a:xfrm flipV="1">
          <a:off x="1143000" y="2895600"/>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10</xdr:row>
      <xdr:rowOff>190500</xdr:rowOff>
    </xdr:from>
    <xdr:to>
      <xdr:col>11</xdr:col>
      <xdr:colOff>0</xdr:colOff>
      <xdr:row>14</xdr:row>
      <xdr:rowOff>0</xdr:rowOff>
    </xdr:to>
    <xdr:cxnSp macro="">
      <xdr:nvCxnSpPr>
        <xdr:cNvPr id="25" name="Straight Connector 24">
          <a:extLst>
            <a:ext uri="{FF2B5EF4-FFF2-40B4-BE49-F238E27FC236}">
              <a16:creationId xmlns:a16="http://schemas.microsoft.com/office/drawing/2014/main" xmlns="" id="{BA51B8C2-3807-4DA2-B645-608749292742}"/>
            </a:ext>
          </a:extLst>
        </xdr:cNvPr>
        <xdr:cNvCxnSpPr/>
      </xdr:nvCxnSpPr>
      <xdr:spPr>
        <a:xfrm flipV="1">
          <a:off x="2438400" y="21050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19</xdr:row>
      <xdr:rowOff>1</xdr:rowOff>
    </xdr:from>
    <xdr:to>
      <xdr:col>6</xdr:col>
      <xdr:colOff>9525</xdr:colOff>
      <xdr:row>22</xdr:row>
      <xdr:rowOff>9525</xdr:rowOff>
    </xdr:to>
    <xdr:cxnSp macro="">
      <xdr:nvCxnSpPr>
        <xdr:cNvPr id="26" name="Straight Connector 25">
          <a:extLst>
            <a:ext uri="{FF2B5EF4-FFF2-40B4-BE49-F238E27FC236}">
              <a16:creationId xmlns:a16="http://schemas.microsoft.com/office/drawing/2014/main" xmlns="" id="{BD6277BD-5CB2-4BF7-BB7A-EB458CCCF4DC}"/>
            </a:ext>
          </a:extLst>
        </xdr:cNvPr>
        <xdr:cNvCxnSpPr/>
      </xdr:nvCxnSpPr>
      <xdr:spPr>
        <a:xfrm flipH="1" flipV="1">
          <a:off x="1143000" y="36766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22</xdr:row>
      <xdr:rowOff>190501</xdr:rowOff>
    </xdr:from>
    <xdr:to>
      <xdr:col>20</xdr:col>
      <xdr:colOff>171450</xdr:colOff>
      <xdr:row>26</xdr:row>
      <xdr:rowOff>0</xdr:rowOff>
    </xdr:to>
    <xdr:cxnSp macro="">
      <xdr:nvCxnSpPr>
        <xdr:cNvPr id="29" name="Straight Connector 28">
          <a:extLst>
            <a:ext uri="{FF2B5EF4-FFF2-40B4-BE49-F238E27FC236}">
              <a16:creationId xmlns:a16="http://schemas.microsoft.com/office/drawing/2014/main" xmlns="" id="{82D9DDDD-A8EE-43F7-82D8-30BCA6797BF3}"/>
            </a:ext>
          </a:extLst>
        </xdr:cNvPr>
        <xdr:cNvCxnSpPr/>
      </xdr:nvCxnSpPr>
      <xdr:spPr>
        <a:xfrm flipH="1" flipV="1">
          <a:off x="5038725" y="4448176"/>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14</xdr:row>
      <xdr:rowOff>180976</xdr:rowOff>
    </xdr:from>
    <xdr:to>
      <xdr:col>26</xdr:col>
      <xdr:colOff>0</xdr:colOff>
      <xdr:row>17</xdr:row>
      <xdr:rowOff>190500</xdr:rowOff>
    </xdr:to>
    <xdr:cxnSp macro="">
      <xdr:nvCxnSpPr>
        <xdr:cNvPr id="30" name="Straight Connector 29">
          <a:extLst>
            <a:ext uri="{FF2B5EF4-FFF2-40B4-BE49-F238E27FC236}">
              <a16:creationId xmlns:a16="http://schemas.microsoft.com/office/drawing/2014/main" xmlns="" id="{E8B963EF-3FF2-45CF-A794-9431676B228E}"/>
            </a:ext>
          </a:extLst>
        </xdr:cNvPr>
        <xdr:cNvCxnSpPr/>
      </xdr:nvCxnSpPr>
      <xdr:spPr>
        <a:xfrm flipH="1" flipV="1">
          <a:off x="6353175" y="2876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1</xdr:rowOff>
    </xdr:from>
    <xdr:to>
      <xdr:col>21</xdr:col>
      <xdr:colOff>9525</xdr:colOff>
      <xdr:row>14</xdr:row>
      <xdr:rowOff>9525</xdr:rowOff>
    </xdr:to>
    <xdr:cxnSp macro="">
      <xdr:nvCxnSpPr>
        <xdr:cNvPr id="31" name="Straight Connector 30">
          <a:extLst>
            <a:ext uri="{FF2B5EF4-FFF2-40B4-BE49-F238E27FC236}">
              <a16:creationId xmlns:a16="http://schemas.microsoft.com/office/drawing/2014/main" xmlns="" id="{0F278798-2271-4B0C-AC7E-C23459615BEA}"/>
            </a:ext>
          </a:extLst>
        </xdr:cNvPr>
        <xdr:cNvCxnSpPr/>
      </xdr:nvCxnSpPr>
      <xdr:spPr>
        <a:xfrm flipH="1" flipV="1">
          <a:off x="5057775" y="2114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180976</xdr:rowOff>
    </xdr:from>
    <xdr:to>
      <xdr:col>21</xdr:col>
      <xdr:colOff>0</xdr:colOff>
      <xdr:row>21</xdr:row>
      <xdr:rowOff>190500</xdr:rowOff>
    </xdr:to>
    <xdr:cxnSp macro="">
      <xdr:nvCxnSpPr>
        <xdr:cNvPr id="32" name="Straight Connector 31">
          <a:extLst>
            <a:ext uri="{FF2B5EF4-FFF2-40B4-BE49-F238E27FC236}">
              <a16:creationId xmlns:a16="http://schemas.microsoft.com/office/drawing/2014/main" xmlns="" id="{97D51CB3-CD87-46E6-A34B-F2031B03D2FC}"/>
            </a:ext>
          </a:extLst>
        </xdr:cNvPr>
        <xdr:cNvCxnSpPr/>
      </xdr:nvCxnSpPr>
      <xdr:spPr>
        <a:xfrm flipH="1" flipV="1">
          <a:off x="5048250" y="365760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361950</xdr:colOff>
      <xdr:row>18</xdr:row>
      <xdr:rowOff>190500</xdr:rowOff>
    </xdr:from>
    <xdr:to>
      <xdr:col>25</xdr:col>
      <xdr:colOff>171450</xdr:colOff>
      <xdr:row>22</xdr:row>
      <xdr:rowOff>0</xdr:rowOff>
    </xdr:to>
    <xdr:cxnSp macro="">
      <xdr:nvCxnSpPr>
        <xdr:cNvPr id="34" name="Straight Connector 33">
          <a:extLst>
            <a:ext uri="{FF2B5EF4-FFF2-40B4-BE49-F238E27FC236}">
              <a16:creationId xmlns:a16="http://schemas.microsoft.com/office/drawing/2014/main" xmlns="" id="{1131B01E-4C43-42BB-8E60-815A16792D82}"/>
            </a:ext>
          </a:extLst>
        </xdr:cNvPr>
        <xdr:cNvCxnSpPr/>
      </xdr:nvCxnSpPr>
      <xdr:spPr>
        <a:xfrm flipV="1">
          <a:off x="6343650" y="36671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190500</xdr:rowOff>
    </xdr:from>
    <xdr:to>
      <xdr:col>26</xdr:col>
      <xdr:colOff>9525</xdr:colOff>
      <xdr:row>26</xdr:row>
      <xdr:rowOff>9525</xdr:rowOff>
    </xdr:to>
    <xdr:cxnSp macro="">
      <xdr:nvCxnSpPr>
        <xdr:cNvPr id="35" name="Straight Connector 34">
          <a:extLst>
            <a:ext uri="{FF2B5EF4-FFF2-40B4-BE49-F238E27FC236}">
              <a16:creationId xmlns:a16="http://schemas.microsoft.com/office/drawing/2014/main" xmlns="" id="{48639312-0406-4260-8E7D-887289AAC1C4}"/>
            </a:ext>
          </a:extLst>
        </xdr:cNvPr>
        <xdr:cNvCxnSpPr/>
      </xdr:nvCxnSpPr>
      <xdr:spPr>
        <a:xfrm flipV="1">
          <a:off x="6353175" y="3667125"/>
          <a:ext cx="561975" cy="13811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14</xdr:row>
      <xdr:rowOff>114300</xdr:rowOff>
    </xdr:from>
    <xdr:to>
      <xdr:col>11</xdr:col>
      <xdr:colOff>9525</xdr:colOff>
      <xdr:row>14</xdr:row>
      <xdr:rowOff>114300</xdr:rowOff>
    </xdr:to>
    <xdr:cxnSp macro="">
      <xdr:nvCxnSpPr>
        <xdr:cNvPr id="37" name="Straight Connector 36">
          <a:extLst>
            <a:ext uri="{FF2B5EF4-FFF2-40B4-BE49-F238E27FC236}">
              <a16:creationId xmlns:a16="http://schemas.microsoft.com/office/drawing/2014/main" xmlns="" id="{A807E3BE-C6D9-449F-82C6-3A2AABB1BAC9}"/>
            </a:ext>
          </a:extLst>
        </xdr:cNvPr>
        <xdr:cNvCxnSpPr/>
      </xdr:nvCxnSpPr>
      <xdr:spPr>
        <a:xfrm>
          <a:off x="2438400"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14</xdr:row>
      <xdr:rowOff>104775</xdr:rowOff>
    </xdr:from>
    <xdr:to>
      <xdr:col>16</xdr:col>
      <xdr:colOff>9525</xdr:colOff>
      <xdr:row>14</xdr:row>
      <xdr:rowOff>104775</xdr:rowOff>
    </xdr:to>
    <xdr:cxnSp macro="">
      <xdr:nvCxnSpPr>
        <xdr:cNvPr id="42" name="Straight Connector 41">
          <a:extLst>
            <a:ext uri="{FF2B5EF4-FFF2-40B4-BE49-F238E27FC236}">
              <a16:creationId xmlns:a16="http://schemas.microsoft.com/office/drawing/2014/main" xmlns="" id="{79E8249C-02A9-4CCC-B368-FF85993F7402}"/>
            </a:ext>
          </a:extLst>
        </xdr:cNvPr>
        <xdr:cNvCxnSpPr/>
      </xdr:nvCxnSpPr>
      <xdr:spPr>
        <a:xfrm>
          <a:off x="3743325"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361950</xdr:colOff>
      <xdr:row>10</xdr:row>
      <xdr:rowOff>95250</xdr:rowOff>
    </xdr:from>
    <xdr:to>
      <xdr:col>16</xdr:col>
      <xdr:colOff>0</xdr:colOff>
      <xdr:row>10</xdr:row>
      <xdr:rowOff>95250</xdr:rowOff>
    </xdr:to>
    <xdr:cxnSp macro="">
      <xdr:nvCxnSpPr>
        <xdr:cNvPr id="47" name="Straight Connector 46">
          <a:extLst>
            <a:ext uri="{FF2B5EF4-FFF2-40B4-BE49-F238E27FC236}">
              <a16:creationId xmlns:a16="http://schemas.microsoft.com/office/drawing/2014/main" xmlns="" id="{80942879-74D9-4E82-843C-DA733FC442F2}"/>
            </a:ext>
          </a:extLst>
        </xdr:cNvPr>
        <xdr:cNvCxnSpPr/>
      </xdr:nvCxnSpPr>
      <xdr:spPr>
        <a:xfrm>
          <a:off x="3733800" y="20097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14</xdr:row>
      <xdr:rowOff>95250</xdr:rowOff>
    </xdr:from>
    <xdr:to>
      <xdr:col>21</xdr:col>
      <xdr:colOff>0</xdr:colOff>
      <xdr:row>14</xdr:row>
      <xdr:rowOff>95250</xdr:rowOff>
    </xdr:to>
    <xdr:cxnSp macro="">
      <xdr:nvCxnSpPr>
        <xdr:cNvPr id="48" name="Straight Connector 47">
          <a:extLst>
            <a:ext uri="{FF2B5EF4-FFF2-40B4-BE49-F238E27FC236}">
              <a16:creationId xmlns:a16="http://schemas.microsoft.com/office/drawing/2014/main" xmlns="" id="{86514D74-9A04-4CA8-B60C-7BBFB0BB2027}"/>
            </a:ext>
          </a:extLst>
        </xdr:cNvPr>
        <xdr:cNvCxnSpPr/>
      </xdr:nvCxnSpPr>
      <xdr:spPr>
        <a:xfrm>
          <a:off x="5038725" y="279082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95250</xdr:rowOff>
    </xdr:from>
    <xdr:to>
      <xdr:col>26</xdr:col>
      <xdr:colOff>9525</xdr:colOff>
      <xdr:row>18</xdr:row>
      <xdr:rowOff>95250</xdr:rowOff>
    </xdr:to>
    <xdr:cxnSp macro="">
      <xdr:nvCxnSpPr>
        <xdr:cNvPr id="49" name="Straight Connector 48">
          <a:extLst>
            <a:ext uri="{FF2B5EF4-FFF2-40B4-BE49-F238E27FC236}">
              <a16:creationId xmlns:a16="http://schemas.microsoft.com/office/drawing/2014/main" xmlns="" id="{83FA5B0B-CBAF-4FC9-9C36-89B053CE521E}"/>
            </a:ext>
          </a:extLst>
        </xdr:cNvPr>
        <xdr:cNvCxnSpPr/>
      </xdr:nvCxnSpPr>
      <xdr:spPr>
        <a:xfrm>
          <a:off x="6353175"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95250</xdr:rowOff>
    </xdr:from>
    <xdr:to>
      <xdr:col>21</xdr:col>
      <xdr:colOff>9525</xdr:colOff>
      <xdr:row>18</xdr:row>
      <xdr:rowOff>95250</xdr:rowOff>
    </xdr:to>
    <xdr:cxnSp macro="">
      <xdr:nvCxnSpPr>
        <xdr:cNvPr id="50" name="Straight Connector 49">
          <a:extLst>
            <a:ext uri="{FF2B5EF4-FFF2-40B4-BE49-F238E27FC236}">
              <a16:creationId xmlns:a16="http://schemas.microsoft.com/office/drawing/2014/main" xmlns="" id="{86E60541-FC7D-4090-A53A-12C449368AF6}"/>
            </a:ext>
          </a:extLst>
        </xdr:cNvPr>
        <xdr:cNvCxnSpPr/>
      </xdr:nvCxnSpPr>
      <xdr:spPr>
        <a:xfrm>
          <a:off x="5048250"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371475</xdr:colOff>
      <xdr:row>18</xdr:row>
      <xdr:rowOff>104775</xdr:rowOff>
    </xdr:from>
    <xdr:to>
      <xdr:col>6</xdr:col>
      <xdr:colOff>9525</xdr:colOff>
      <xdr:row>18</xdr:row>
      <xdr:rowOff>104775</xdr:rowOff>
    </xdr:to>
    <xdr:cxnSp macro="">
      <xdr:nvCxnSpPr>
        <xdr:cNvPr id="52" name="Straight Connector 51">
          <a:extLst>
            <a:ext uri="{FF2B5EF4-FFF2-40B4-BE49-F238E27FC236}">
              <a16:creationId xmlns:a16="http://schemas.microsoft.com/office/drawing/2014/main" xmlns="" id="{0DCD19EF-E3DF-413B-A73B-B7636921169E}"/>
            </a:ext>
          </a:extLst>
        </xdr:cNvPr>
        <xdr:cNvCxnSpPr/>
      </xdr:nvCxnSpPr>
      <xdr:spPr>
        <a:xfrm>
          <a:off x="1133475" y="358140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22</xdr:row>
      <xdr:rowOff>104775</xdr:rowOff>
    </xdr:from>
    <xdr:to>
      <xdr:col>11</xdr:col>
      <xdr:colOff>0</xdr:colOff>
      <xdr:row>22</xdr:row>
      <xdr:rowOff>104775</xdr:rowOff>
    </xdr:to>
    <xdr:cxnSp macro="">
      <xdr:nvCxnSpPr>
        <xdr:cNvPr id="53" name="Straight Connector 52">
          <a:extLst>
            <a:ext uri="{FF2B5EF4-FFF2-40B4-BE49-F238E27FC236}">
              <a16:creationId xmlns:a16="http://schemas.microsoft.com/office/drawing/2014/main" xmlns="" id="{38E858F8-9FAC-4DEB-AFCD-C2BFB72622DB}"/>
            </a:ext>
          </a:extLst>
        </xdr:cNvPr>
        <xdr:cNvCxnSpPr/>
      </xdr:nvCxnSpPr>
      <xdr:spPr>
        <a:xfrm>
          <a:off x="242887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22</xdr:row>
      <xdr:rowOff>104775</xdr:rowOff>
    </xdr:from>
    <xdr:to>
      <xdr:col>16</xdr:col>
      <xdr:colOff>9525</xdr:colOff>
      <xdr:row>22</xdr:row>
      <xdr:rowOff>104775</xdr:rowOff>
    </xdr:to>
    <xdr:cxnSp macro="">
      <xdr:nvCxnSpPr>
        <xdr:cNvPr id="54" name="Straight Connector 53">
          <a:extLst>
            <a:ext uri="{FF2B5EF4-FFF2-40B4-BE49-F238E27FC236}">
              <a16:creationId xmlns:a16="http://schemas.microsoft.com/office/drawing/2014/main" xmlns="" id="{0D7D6495-5105-4AAE-B1AB-C7E787F812FF}"/>
            </a:ext>
          </a:extLst>
        </xdr:cNvPr>
        <xdr:cNvCxnSpPr/>
      </xdr:nvCxnSpPr>
      <xdr:spPr>
        <a:xfrm>
          <a:off x="374332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18</xdr:row>
      <xdr:rowOff>104775</xdr:rowOff>
    </xdr:from>
    <xdr:to>
      <xdr:col>16</xdr:col>
      <xdr:colOff>0</xdr:colOff>
      <xdr:row>18</xdr:row>
      <xdr:rowOff>104775</xdr:rowOff>
    </xdr:to>
    <xdr:cxnSp macro="">
      <xdr:nvCxnSpPr>
        <xdr:cNvPr id="55" name="Straight Connector 54">
          <a:extLst>
            <a:ext uri="{FF2B5EF4-FFF2-40B4-BE49-F238E27FC236}">
              <a16:creationId xmlns:a16="http://schemas.microsoft.com/office/drawing/2014/main" xmlns="" id="{CB14C531-09A9-47DD-B495-00EF37356B7F}"/>
            </a:ext>
          </a:extLst>
        </xdr:cNvPr>
        <xdr:cNvCxnSpPr/>
      </xdr:nvCxnSpPr>
      <xdr:spPr>
        <a:xfrm>
          <a:off x="2438400" y="3581400"/>
          <a:ext cx="18573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15</xdr:row>
      <xdr:rowOff>9525</xdr:rowOff>
    </xdr:from>
    <xdr:to>
      <xdr:col>16</xdr:col>
      <xdr:colOff>19050</xdr:colOff>
      <xdr:row>18</xdr:row>
      <xdr:rowOff>9525</xdr:rowOff>
    </xdr:to>
    <xdr:cxnSp macro="">
      <xdr:nvCxnSpPr>
        <xdr:cNvPr id="56" name="Straight Connector 55">
          <a:extLst>
            <a:ext uri="{FF2B5EF4-FFF2-40B4-BE49-F238E27FC236}">
              <a16:creationId xmlns:a16="http://schemas.microsoft.com/office/drawing/2014/main" xmlns="" id="{4A8AA738-B2C6-43D0-8357-31E24DD711B5}"/>
            </a:ext>
          </a:extLst>
        </xdr:cNvPr>
        <xdr:cNvCxnSpPr/>
      </xdr:nvCxnSpPr>
      <xdr:spPr>
        <a:xfrm flipV="1">
          <a:off x="2428875" y="2905125"/>
          <a:ext cx="1885950" cy="5810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workbookViewId="0">
      <selection activeCell="C7" sqref="C7"/>
    </sheetView>
  </sheetViews>
  <sheetFormatPr defaultRowHeight="15" x14ac:dyDescent="0.25"/>
  <cols>
    <col min="2" max="2" width="18" style="1" bestFit="1" customWidth="1"/>
    <col min="3" max="3" width="58.28515625" customWidth="1"/>
  </cols>
  <sheetData>
    <row r="1" spans="2:3" s="6" customFormat="1" ht="18.75" x14ac:dyDescent="0.3">
      <c r="B1" s="5"/>
    </row>
    <row r="2" spans="2:3" s="6" customFormat="1" ht="18.75" x14ac:dyDescent="0.3">
      <c r="B2" s="5"/>
    </row>
    <row r="3" spans="2:3" s="9" customFormat="1" ht="18.75" x14ac:dyDescent="0.3">
      <c r="B3" s="7" t="s">
        <v>5</v>
      </c>
      <c r="C3" s="8" t="s">
        <v>6</v>
      </c>
    </row>
    <row r="4" spans="2:3" s="6" customFormat="1" ht="18.75" x14ac:dyDescent="0.3">
      <c r="B4" s="5"/>
      <c r="C4" s="10"/>
    </row>
    <row r="5" spans="2:3" s="9" customFormat="1" ht="18.75" x14ac:dyDescent="0.3">
      <c r="B5" s="7" t="s">
        <v>61</v>
      </c>
      <c r="C5" s="8" t="s">
        <v>62</v>
      </c>
    </row>
    <row r="6" spans="2:3" s="6" customFormat="1" ht="18.75" x14ac:dyDescent="0.3">
      <c r="B6" s="5"/>
    </row>
    <row r="7" spans="2:3" s="6" customFormat="1" ht="18.75" x14ac:dyDescent="0.3">
      <c r="B7" s="7" t="s">
        <v>7</v>
      </c>
      <c r="C7" s="132" t="s">
        <v>79</v>
      </c>
    </row>
    <row r="8" spans="2:3" s="6" customFormat="1" ht="18.75" x14ac:dyDescent="0.3">
      <c r="B8" s="5"/>
      <c r="C8" s="11"/>
    </row>
    <row r="9" spans="2:3" s="6" customFormat="1" ht="18.75" x14ac:dyDescent="0.3">
      <c r="B9" s="5"/>
      <c r="C9" s="11"/>
    </row>
    <row r="10" spans="2:3" s="6" customFormat="1" ht="18.75" x14ac:dyDescent="0.3">
      <c r="B10" s="5"/>
      <c r="C10" s="11"/>
    </row>
    <row r="11" spans="2:3" s="6" customFormat="1" ht="18.75" x14ac:dyDescent="0.3">
      <c r="B11" s="5"/>
      <c r="C11" s="11"/>
    </row>
    <row r="12" spans="2:3" s="6" customFormat="1" ht="18.75" x14ac:dyDescent="0.3">
      <c r="B12" s="5"/>
      <c r="C12" s="12"/>
    </row>
    <row r="13" spans="2:3" s="6" customFormat="1" ht="18.75" x14ac:dyDescent="0.3">
      <c r="B13" s="5"/>
    </row>
    <row r="14" spans="2:3" s="6" customFormat="1" ht="18.75" x14ac:dyDescent="0.3">
      <c r="B14" s="5"/>
    </row>
    <row r="15" spans="2:3" s="6" customFormat="1" ht="18.75" x14ac:dyDescent="0.3">
      <c r="B15" s="7" t="s">
        <v>8</v>
      </c>
      <c r="C15" s="13"/>
    </row>
    <row r="16" spans="2:3" s="6" customFormat="1" ht="18.75" x14ac:dyDescent="0.3">
      <c r="B16"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6"/>
  <sheetViews>
    <sheetView workbookViewId="0">
      <selection activeCell="B32" sqref="B32:K33"/>
    </sheetView>
  </sheetViews>
  <sheetFormatPr defaultRowHeight="15" x14ac:dyDescent="0.25"/>
  <cols>
    <col min="2" max="2" width="16.28515625" bestFit="1" customWidth="1"/>
    <col min="3" max="7" width="8.7109375" customWidth="1"/>
    <col min="8" max="8" width="10.28515625" bestFit="1" customWidth="1"/>
    <col min="10" max="10" width="10.42578125" customWidth="1"/>
    <col min="12" max="12" width="3.28515625" customWidth="1"/>
    <col min="13" max="13" width="4" customWidth="1"/>
    <col min="14" max="14" width="7.7109375" style="2" bestFit="1" customWidth="1"/>
    <col min="15" max="15" width="9.140625" style="2"/>
    <col min="16" max="16" width="14.28515625" bestFit="1" customWidth="1"/>
    <col min="17" max="17" width="11.85546875" bestFit="1" customWidth="1"/>
    <col min="18" max="18" width="10.140625" style="2" hidden="1" customWidth="1"/>
    <col min="19" max="19" width="11" style="2" hidden="1" customWidth="1"/>
    <col min="20" max="20" width="10.85546875" style="2" hidden="1" customWidth="1"/>
    <col min="21" max="22" width="0" style="2" hidden="1" customWidth="1"/>
    <col min="23" max="23" width="9.140625" style="2"/>
    <col min="29" max="29" width="10.140625" bestFit="1" customWidth="1"/>
    <col min="30" max="30" width="1.85546875" customWidth="1"/>
    <col min="31" max="31" width="10.7109375" style="2" bestFit="1" customWidth="1"/>
    <col min="32" max="32" width="9.140625" style="2"/>
    <col min="33" max="33" width="10.7109375" bestFit="1" customWidth="1"/>
  </cols>
  <sheetData>
    <row r="1" spans="2:34" x14ac:dyDescent="0.25">
      <c r="B1" s="90" t="s">
        <v>57</v>
      </c>
      <c r="C1" s="90"/>
      <c r="D1" s="90"/>
      <c r="E1" s="90"/>
      <c r="F1" s="90"/>
      <c r="G1" s="90"/>
      <c r="H1" s="90"/>
      <c r="I1" s="90"/>
      <c r="J1" s="90"/>
      <c r="K1" s="90"/>
      <c r="N1" s="78"/>
      <c r="O1" s="34"/>
      <c r="P1" s="79" t="s">
        <v>63</v>
      </c>
      <c r="Q1" s="79"/>
      <c r="R1" s="33" t="s">
        <v>23</v>
      </c>
      <c r="S1" s="34"/>
      <c r="T1" s="34"/>
      <c r="U1" s="35"/>
      <c r="V1" s="34"/>
      <c r="W1" s="34"/>
      <c r="X1" s="56" t="s">
        <v>44</v>
      </c>
      <c r="Y1" s="60" t="s">
        <v>44</v>
      </c>
      <c r="Z1" s="60" t="s">
        <v>47</v>
      </c>
      <c r="AA1" s="60" t="s">
        <v>47</v>
      </c>
      <c r="AB1" s="53"/>
      <c r="AC1" s="54" t="s">
        <v>49</v>
      </c>
      <c r="AE1" s="2" t="s">
        <v>67</v>
      </c>
      <c r="AF1" s="2" t="s">
        <v>67</v>
      </c>
      <c r="AG1" t="s">
        <v>72</v>
      </c>
      <c r="AH1" t="s">
        <v>73</v>
      </c>
    </row>
    <row r="2" spans="2:34" ht="15.75" customHeight="1" thickBot="1" x14ac:dyDescent="0.3">
      <c r="B2" s="90"/>
      <c r="C2" s="90"/>
      <c r="D2" s="90"/>
      <c r="E2" s="90"/>
      <c r="F2" s="90"/>
      <c r="G2" s="90"/>
      <c r="H2" s="90"/>
      <c r="I2" s="90"/>
      <c r="J2" s="90"/>
      <c r="K2" s="90"/>
      <c r="N2" s="55" t="s">
        <v>42</v>
      </c>
      <c r="O2" s="28" t="s">
        <v>19</v>
      </c>
      <c r="P2" s="29" t="s">
        <v>32</v>
      </c>
      <c r="Q2" s="30" t="s">
        <v>33</v>
      </c>
      <c r="R2" s="28" t="s">
        <v>20</v>
      </c>
      <c r="S2" s="28" t="s">
        <v>21</v>
      </c>
      <c r="T2" s="28" t="s">
        <v>22</v>
      </c>
      <c r="U2" s="31" t="s">
        <v>29</v>
      </c>
      <c r="V2" s="32" t="s">
        <v>30</v>
      </c>
      <c r="W2" s="50" t="s">
        <v>34</v>
      </c>
      <c r="X2" s="36" t="s">
        <v>45</v>
      </c>
      <c r="Y2" s="28" t="s">
        <v>46</v>
      </c>
      <c r="Z2" s="28" t="s">
        <v>45</v>
      </c>
      <c r="AA2" s="28" t="s">
        <v>46</v>
      </c>
      <c r="AB2" s="31" t="s">
        <v>48</v>
      </c>
      <c r="AC2" s="37" t="s">
        <v>45</v>
      </c>
      <c r="AE2" s="2" t="s">
        <v>68</v>
      </c>
      <c r="AF2" s="2" t="s">
        <v>69</v>
      </c>
      <c r="AG2" t="s">
        <v>68</v>
      </c>
      <c r="AH2" t="s">
        <v>69</v>
      </c>
    </row>
    <row r="3" spans="2:34" x14ac:dyDescent="0.25">
      <c r="B3" s="90"/>
      <c r="C3" s="90"/>
      <c r="D3" s="90"/>
      <c r="E3" s="90"/>
      <c r="F3" s="90"/>
      <c r="G3" s="90"/>
      <c r="H3" s="90"/>
      <c r="I3" s="90"/>
      <c r="J3" s="90"/>
      <c r="K3" s="90"/>
      <c r="N3" s="106" t="s">
        <v>0</v>
      </c>
      <c r="O3" s="24" t="s">
        <v>25</v>
      </c>
      <c r="P3" s="24"/>
      <c r="Q3" s="24" t="s">
        <v>35</v>
      </c>
      <c r="R3" s="25">
        <v>3</v>
      </c>
      <c r="S3" s="25">
        <v>6</v>
      </c>
      <c r="T3" s="25">
        <v>10</v>
      </c>
      <c r="U3" s="26">
        <v>7</v>
      </c>
      <c r="V3" s="27">
        <f>((T3-R3)/6)^2</f>
        <v>1.3611111111111114</v>
      </c>
      <c r="W3" s="109">
        <f>Network!B20-Network!B18</f>
        <v>0</v>
      </c>
      <c r="X3" s="57">
        <f>_xlfn.CEILING.MATH(U3)</f>
        <v>7</v>
      </c>
      <c r="Y3" s="61">
        <v>77</v>
      </c>
      <c r="Z3" s="62">
        <v>7</v>
      </c>
      <c r="AA3" s="63"/>
      <c r="AB3" s="111"/>
      <c r="AC3" s="112">
        <f>X3-Z3</f>
        <v>0</v>
      </c>
      <c r="AF3" s="115">
        <f t="shared" ref="AF3:AF9" si="0">AE3*AB3</f>
        <v>0</v>
      </c>
      <c r="AG3" s="2"/>
      <c r="AH3" s="115">
        <f>AG3*AB3</f>
        <v>0</v>
      </c>
    </row>
    <row r="4" spans="2:34" ht="15" customHeight="1" x14ac:dyDescent="0.25">
      <c r="B4" s="90" t="s">
        <v>64</v>
      </c>
      <c r="C4" s="90"/>
      <c r="D4" s="90"/>
      <c r="E4" s="90"/>
      <c r="F4" s="90"/>
      <c r="G4" s="90"/>
      <c r="H4" s="90"/>
      <c r="I4" s="90"/>
      <c r="J4" s="90"/>
      <c r="K4" s="90"/>
      <c r="N4" s="107" t="s">
        <v>1</v>
      </c>
      <c r="O4" s="20" t="s">
        <v>26</v>
      </c>
      <c r="P4" s="20" t="s">
        <v>0</v>
      </c>
      <c r="Q4" s="20" t="s">
        <v>36</v>
      </c>
      <c r="R4" s="21">
        <v>5</v>
      </c>
      <c r="S4" s="21">
        <v>8</v>
      </c>
      <c r="T4" s="21">
        <v>12</v>
      </c>
      <c r="U4" s="22">
        <v>9</v>
      </c>
      <c r="V4" s="23">
        <f t="shared" ref="V4:V18" si="1">((T4-R4)/6)^2</f>
        <v>1.3611111111111114</v>
      </c>
      <c r="W4" s="110">
        <f>Network!G16-Network!G14</f>
        <v>0</v>
      </c>
      <c r="X4" s="58">
        <f t="shared" ref="X4:X18" si="2">_xlfn.CEILING.MATH(U4)</f>
        <v>9</v>
      </c>
      <c r="Y4" s="64">
        <v>51</v>
      </c>
      <c r="Z4" s="65">
        <v>7</v>
      </c>
      <c r="AA4" s="66">
        <v>86</v>
      </c>
      <c r="AB4" s="113">
        <f>(AA4-Y4)/(X4-Z4)</f>
        <v>17.5</v>
      </c>
      <c r="AC4" s="112">
        <f t="shared" ref="AC4:AC18" si="3">X4-Z4</f>
        <v>2</v>
      </c>
      <c r="AD4" s="77"/>
      <c r="AF4" s="115">
        <f t="shared" si="0"/>
        <v>0</v>
      </c>
      <c r="AG4" s="2">
        <v>2</v>
      </c>
      <c r="AH4" s="115">
        <f t="shared" ref="AH4:AH18" si="4">AG4*AB4</f>
        <v>35</v>
      </c>
    </row>
    <row r="5" spans="2:34" x14ac:dyDescent="0.25">
      <c r="B5" s="90"/>
      <c r="C5" s="90"/>
      <c r="D5" s="90"/>
      <c r="E5" s="90"/>
      <c r="F5" s="90"/>
      <c r="G5" s="90"/>
      <c r="H5" s="90"/>
      <c r="I5" s="90"/>
      <c r="J5" s="90"/>
      <c r="K5" s="90"/>
      <c r="N5" s="51" t="s">
        <v>2</v>
      </c>
      <c r="O5" s="20" t="s">
        <v>27</v>
      </c>
      <c r="P5" s="20" t="s">
        <v>0</v>
      </c>
      <c r="Q5" s="20" t="s">
        <v>37</v>
      </c>
      <c r="R5" s="21">
        <v>4</v>
      </c>
      <c r="S5" s="21">
        <v>6</v>
      </c>
      <c r="T5" s="21">
        <v>9</v>
      </c>
      <c r="U5" s="22">
        <v>7</v>
      </c>
      <c r="V5" s="23">
        <f t="shared" si="1"/>
        <v>0.69444444444444453</v>
      </c>
      <c r="W5" s="76">
        <f>Network!G20-Network!G18</f>
        <v>1</v>
      </c>
      <c r="X5" s="58">
        <f t="shared" si="2"/>
        <v>7</v>
      </c>
      <c r="Y5" s="64">
        <v>95</v>
      </c>
      <c r="Z5" s="65">
        <v>5</v>
      </c>
      <c r="AA5" s="66">
        <v>108</v>
      </c>
      <c r="AB5" s="130">
        <f t="shared" ref="AB5:AB18" si="5">(AA5-Y5)/(X5-Z5)</f>
        <v>6.5</v>
      </c>
      <c r="AC5" s="131">
        <f t="shared" si="3"/>
        <v>2</v>
      </c>
      <c r="AD5" s="77"/>
      <c r="AF5" s="115">
        <f t="shared" si="0"/>
        <v>0</v>
      </c>
      <c r="AG5" s="2"/>
      <c r="AH5" s="115">
        <f t="shared" si="4"/>
        <v>0</v>
      </c>
    </row>
    <row r="6" spans="2:34" ht="15" customHeight="1" thickBot="1" x14ac:dyDescent="0.3">
      <c r="B6" s="90"/>
      <c r="C6" s="90"/>
      <c r="D6" s="90"/>
      <c r="E6" s="90"/>
      <c r="F6" s="90"/>
      <c r="G6" s="90"/>
      <c r="H6" s="90"/>
      <c r="I6" s="90"/>
      <c r="J6" s="90"/>
      <c r="K6" s="90"/>
      <c r="N6" s="126" t="s">
        <v>3</v>
      </c>
      <c r="O6" s="20" t="s">
        <v>28</v>
      </c>
      <c r="P6" s="20" t="s">
        <v>0</v>
      </c>
      <c r="Q6" s="20" t="s">
        <v>10</v>
      </c>
      <c r="R6" s="21">
        <v>4</v>
      </c>
      <c r="S6" s="21">
        <v>5</v>
      </c>
      <c r="T6" s="21">
        <v>7</v>
      </c>
      <c r="U6" s="22">
        <v>6</v>
      </c>
      <c r="V6" s="23">
        <f t="shared" si="1"/>
        <v>0.25</v>
      </c>
      <c r="W6" s="127">
        <f>Network!G24-Network!G22</f>
        <v>0</v>
      </c>
      <c r="X6" s="58">
        <f t="shared" si="2"/>
        <v>6</v>
      </c>
      <c r="Y6" s="64">
        <v>88</v>
      </c>
      <c r="Z6" s="65">
        <v>5</v>
      </c>
      <c r="AA6" s="66">
        <v>104</v>
      </c>
      <c r="AB6" s="128">
        <f t="shared" si="5"/>
        <v>16</v>
      </c>
      <c r="AC6" s="129">
        <f t="shared" si="3"/>
        <v>1</v>
      </c>
      <c r="AD6" s="77"/>
      <c r="AF6" s="115">
        <f t="shared" si="0"/>
        <v>0</v>
      </c>
      <c r="AG6" s="2"/>
      <c r="AH6" s="115">
        <f t="shared" si="4"/>
        <v>0</v>
      </c>
    </row>
    <row r="7" spans="2:34" ht="15.75" thickTop="1" x14ac:dyDescent="0.25">
      <c r="B7" s="91" t="s">
        <v>66</v>
      </c>
      <c r="C7" s="92"/>
      <c r="D7" s="92"/>
      <c r="E7" s="92"/>
      <c r="F7" s="92"/>
      <c r="G7" s="92"/>
      <c r="H7" s="92"/>
      <c r="I7" s="92"/>
      <c r="J7" s="92"/>
      <c r="K7" s="93"/>
      <c r="N7" s="107" t="s">
        <v>4</v>
      </c>
      <c r="O7" s="20" t="s">
        <v>25</v>
      </c>
      <c r="P7" s="20" t="s">
        <v>1</v>
      </c>
      <c r="Q7" s="20" t="s">
        <v>11</v>
      </c>
      <c r="R7" s="21">
        <v>3</v>
      </c>
      <c r="S7" s="21">
        <v>6</v>
      </c>
      <c r="T7" s="21">
        <v>10</v>
      </c>
      <c r="U7" s="22">
        <v>7</v>
      </c>
      <c r="V7" s="23">
        <f t="shared" si="1"/>
        <v>1.3611111111111114</v>
      </c>
      <c r="W7" s="110">
        <f>Network!L12-Network!L10</f>
        <v>0</v>
      </c>
      <c r="X7" s="58">
        <f t="shared" si="2"/>
        <v>7</v>
      </c>
      <c r="Y7" s="64">
        <v>111</v>
      </c>
      <c r="Z7" s="65">
        <v>3</v>
      </c>
      <c r="AA7" s="66">
        <v>116</v>
      </c>
      <c r="AB7" s="113">
        <f t="shared" si="5"/>
        <v>1.25</v>
      </c>
      <c r="AC7" s="112">
        <f t="shared" si="3"/>
        <v>4</v>
      </c>
      <c r="AD7" s="77"/>
      <c r="AE7" s="2">
        <v>3</v>
      </c>
      <c r="AF7" s="115">
        <f t="shared" si="0"/>
        <v>3.75</v>
      </c>
      <c r="AG7" s="2">
        <v>3</v>
      </c>
      <c r="AH7" s="115">
        <f t="shared" si="4"/>
        <v>3.75</v>
      </c>
    </row>
    <row r="8" spans="2:34" x14ac:dyDescent="0.25">
      <c r="B8" s="94"/>
      <c r="C8" s="95"/>
      <c r="D8" s="95"/>
      <c r="E8" s="95"/>
      <c r="F8" s="95"/>
      <c r="G8" s="95"/>
      <c r="H8" s="95"/>
      <c r="I8" s="95"/>
      <c r="J8" s="95"/>
      <c r="K8" s="96"/>
      <c r="N8" s="116" t="s">
        <v>9</v>
      </c>
      <c r="O8" s="20" t="s">
        <v>26</v>
      </c>
      <c r="P8" s="20" t="s">
        <v>1</v>
      </c>
      <c r="Q8" s="20" t="s">
        <v>12</v>
      </c>
      <c r="R8" s="21">
        <v>3</v>
      </c>
      <c r="S8" s="21">
        <v>4</v>
      </c>
      <c r="T8" s="21">
        <v>6</v>
      </c>
      <c r="U8" s="22">
        <v>5</v>
      </c>
      <c r="V8" s="23">
        <f t="shared" si="1"/>
        <v>0.25</v>
      </c>
      <c r="W8" s="117">
        <f>Network!L16-Network!L14</f>
        <v>0</v>
      </c>
      <c r="X8" s="58">
        <f t="shared" si="2"/>
        <v>5</v>
      </c>
      <c r="Y8" s="64">
        <v>86</v>
      </c>
      <c r="Z8" s="65">
        <v>2</v>
      </c>
      <c r="AA8" s="66">
        <v>103</v>
      </c>
      <c r="AB8" s="118">
        <f t="shared" si="5"/>
        <v>5.666666666666667</v>
      </c>
      <c r="AC8" s="119">
        <f t="shared" si="3"/>
        <v>3</v>
      </c>
      <c r="AD8" s="77"/>
      <c r="AF8" s="115">
        <f t="shared" si="0"/>
        <v>0</v>
      </c>
      <c r="AG8" s="2">
        <v>1</v>
      </c>
      <c r="AH8" s="115">
        <f t="shared" si="4"/>
        <v>5.666666666666667</v>
      </c>
    </row>
    <row r="9" spans="2:34" x14ac:dyDescent="0.25">
      <c r="B9" s="94"/>
      <c r="C9" s="95"/>
      <c r="D9" s="95"/>
      <c r="E9" s="95"/>
      <c r="F9" s="95"/>
      <c r="G9" s="95"/>
      <c r="H9" s="95"/>
      <c r="I9" s="95"/>
      <c r="J9" s="95"/>
      <c r="K9" s="96"/>
      <c r="N9" s="126" t="s">
        <v>10</v>
      </c>
      <c r="O9" s="20" t="s">
        <v>27</v>
      </c>
      <c r="P9" s="20" t="s">
        <v>3</v>
      </c>
      <c r="Q9" s="20" t="s">
        <v>14</v>
      </c>
      <c r="R9" s="21">
        <v>4</v>
      </c>
      <c r="S9" s="21">
        <v>8</v>
      </c>
      <c r="T9" s="21">
        <v>13</v>
      </c>
      <c r="U9" s="22">
        <v>9</v>
      </c>
      <c r="V9" s="23">
        <f t="shared" si="1"/>
        <v>2.25</v>
      </c>
      <c r="W9" s="127">
        <f>Network!L24-Network!L22</f>
        <v>0</v>
      </c>
      <c r="X9" s="58">
        <f t="shared" si="2"/>
        <v>9</v>
      </c>
      <c r="Y9" s="64">
        <v>99</v>
      </c>
      <c r="Z9" s="65">
        <v>7</v>
      </c>
      <c r="AA9" s="66">
        <v>110</v>
      </c>
      <c r="AB9" s="128">
        <f t="shared" si="5"/>
        <v>5.5</v>
      </c>
      <c r="AC9" s="129">
        <f t="shared" si="3"/>
        <v>2</v>
      </c>
      <c r="AD9" s="77"/>
      <c r="AF9" s="115">
        <f t="shared" si="0"/>
        <v>0</v>
      </c>
      <c r="AG9" s="2"/>
      <c r="AH9" s="115">
        <f t="shared" si="4"/>
        <v>0</v>
      </c>
    </row>
    <row r="10" spans="2:34" ht="15.75" thickBot="1" x14ac:dyDescent="0.3">
      <c r="B10" s="97"/>
      <c r="C10" s="98"/>
      <c r="D10" s="98"/>
      <c r="E10" s="98"/>
      <c r="F10" s="98"/>
      <c r="G10" s="98"/>
      <c r="H10" s="98"/>
      <c r="I10" s="98"/>
      <c r="J10" s="98"/>
      <c r="K10" s="99"/>
      <c r="N10" s="107" t="s">
        <v>11</v>
      </c>
      <c r="O10" s="20" t="s">
        <v>28</v>
      </c>
      <c r="P10" s="20" t="s">
        <v>4</v>
      </c>
      <c r="Q10" s="20" t="s">
        <v>15</v>
      </c>
      <c r="R10" s="21">
        <v>6</v>
      </c>
      <c r="S10" s="21">
        <v>13</v>
      </c>
      <c r="T10" s="21">
        <v>21</v>
      </c>
      <c r="U10" s="22">
        <v>14</v>
      </c>
      <c r="V10" s="23">
        <f t="shared" si="1"/>
        <v>6.25</v>
      </c>
      <c r="W10" s="110">
        <f>Network!Q12-Network!Q10</f>
        <v>0</v>
      </c>
      <c r="X10" s="58">
        <f t="shared" si="2"/>
        <v>14</v>
      </c>
      <c r="Y10" s="64">
        <v>114</v>
      </c>
      <c r="Z10" s="65">
        <v>10</v>
      </c>
      <c r="AA10" s="66">
        <v>117</v>
      </c>
      <c r="AB10" s="113">
        <f t="shared" si="5"/>
        <v>0.75</v>
      </c>
      <c r="AC10" s="112">
        <f t="shared" si="3"/>
        <v>4</v>
      </c>
      <c r="AD10" s="77"/>
      <c r="AE10" s="2">
        <v>4</v>
      </c>
      <c r="AF10" s="115">
        <f>AE10*AB10</f>
        <v>3</v>
      </c>
      <c r="AG10" s="2">
        <v>4</v>
      </c>
      <c r="AH10" s="115">
        <f t="shared" si="4"/>
        <v>3</v>
      </c>
    </row>
    <row r="11" spans="2:34" ht="15" customHeight="1" thickTop="1" x14ac:dyDescent="0.25">
      <c r="N11" s="116" t="s">
        <v>12</v>
      </c>
      <c r="O11" s="20" t="s">
        <v>25</v>
      </c>
      <c r="P11" s="20" t="s">
        <v>41</v>
      </c>
      <c r="Q11" s="20" t="s">
        <v>15</v>
      </c>
      <c r="R11" s="21">
        <v>4</v>
      </c>
      <c r="S11" s="21">
        <v>8</v>
      </c>
      <c r="T11" s="21">
        <v>13</v>
      </c>
      <c r="U11" s="22">
        <v>9</v>
      </c>
      <c r="V11" s="23">
        <f t="shared" si="1"/>
        <v>2.25</v>
      </c>
      <c r="W11" s="117">
        <f>Network!Q16-Network!Q14</f>
        <v>0</v>
      </c>
      <c r="X11" s="58">
        <f t="shared" si="2"/>
        <v>9</v>
      </c>
      <c r="Y11" s="64">
        <v>77</v>
      </c>
      <c r="Z11" s="65">
        <v>5</v>
      </c>
      <c r="AA11" s="66">
        <v>120</v>
      </c>
      <c r="AB11" s="118">
        <f t="shared" si="5"/>
        <v>10.75</v>
      </c>
      <c r="AC11" s="119">
        <f t="shared" si="3"/>
        <v>4</v>
      </c>
      <c r="AD11" s="77"/>
      <c r="AF11" s="115">
        <f t="shared" ref="AF11:AF18" si="6">AE11*AB11</f>
        <v>0</v>
      </c>
      <c r="AG11" s="2"/>
      <c r="AH11" s="115">
        <f t="shared" si="4"/>
        <v>0</v>
      </c>
    </row>
    <row r="12" spans="2:34" x14ac:dyDescent="0.25">
      <c r="B12" s="104" t="s">
        <v>71</v>
      </c>
      <c r="C12" s="104"/>
      <c r="D12" s="104"/>
      <c r="E12" s="104"/>
      <c r="F12" s="104"/>
      <c r="G12" s="104"/>
      <c r="H12" s="104"/>
      <c r="I12" s="104"/>
      <c r="J12" s="104"/>
      <c r="K12" s="104"/>
      <c r="N12" s="51" t="s">
        <v>13</v>
      </c>
      <c r="O12" s="20" t="s">
        <v>26</v>
      </c>
      <c r="P12" s="20" t="s">
        <v>2</v>
      </c>
      <c r="Q12" s="20" t="s">
        <v>38</v>
      </c>
      <c r="R12" s="21">
        <v>4</v>
      </c>
      <c r="S12" s="21">
        <v>5</v>
      </c>
      <c r="T12" s="21">
        <v>7</v>
      </c>
      <c r="U12" s="22">
        <v>6</v>
      </c>
      <c r="V12" s="23">
        <f t="shared" si="1"/>
        <v>0.25</v>
      </c>
      <c r="W12" s="76">
        <f>Network!Q20-Network!Q18</f>
        <v>1</v>
      </c>
      <c r="X12" s="58">
        <f t="shared" si="2"/>
        <v>6</v>
      </c>
      <c r="Y12" s="64">
        <v>96</v>
      </c>
      <c r="Z12" s="65">
        <v>4</v>
      </c>
      <c r="AA12" s="66">
        <v>108</v>
      </c>
      <c r="AB12" s="130">
        <f t="shared" si="5"/>
        <v>6</v>
      </c>
      <c r="AC12" s="131">
        <f t="shared" si="3"/>
        <v>2</v>
      </c>
      <c r="AD12" s="77"/>
      <c r="AF12" s="115">
        <f t="shared" si="6"/>
        <v>0</v>
      </c>
      <c r="AG12" s="2"/>
      <c r="AH12" s="115">
        <f t="shared" si="4"/>
        <v>0</v>
      </c>
    </row>
    <row r="13" spans="2:34" x14ac:dyDescent="0.25">
      <c r="B13" s="104"/>
      <c r="C13" s="104"/>
      <c r="D13" s="104"/>
      <c r="E13" s="104"/>
      <c r="F13" s="104"/>
      <c r="G13" s="104"/>
      <c r="H13" s="104"/>
      <c r="I13" s="104"/>
      <c r="J13" s="104"/>
      <c r="K13" s="104"/>
      <c r="N13" s="126" t="s">
        <v>14</v>
      </c>
      <c r="O13" s="20" t="s">
        <v>27</v>
      </c>
      <c r="P13" s="20" t="s">
        <v>10</v>
      </c>
      <c r="Q13" s="20" t="s">
        <v>18</v>
      </c>
      <c r="R13" s="21">
        <v>4</v>
      </c>
      <c r="S13" s="21">
        <v>8</v>
      </c>
      <c r="T13" s="21">
        <v>13</v>
      </c>
      <c r="U13" s="22">
        <v>9</v>
      </c>
      <c r="V13" s="23">
        <f t="shared" si="1"/>
        <v>2.25</v>
      </c>
      <c r="W13" s="127">
        <f>Network!Q24-Network!Q22</f>
        <v>0</v>
      </c>
      <c r="X13" s="58">
        <f t="shared" si="2"/>
        <v>9</v>
      </c>
      <c r="Y13" s="64">
        <v>106</v>
      </c>
      <c r="Z13" s="65">
        <v>6</v>
      </c>
      <c r="AA13" s="66">
        <v>113</v>
      </c>
      <c r="AB13" s="128">
        <f t="shared" si="5"/>
        <v>2.3333333333333335</v>
      </c>
      <c r="AC13" s="129">
        <f t="shared" si="3"/>
        <v>3</v>
      </c>
      <c r="AD13" s="77"/>
      <c r="AF13" s="115">
        <f t="shared" si="6"/>
        <v>0</v>
      </c>
      <c r="AG13" s="2"/>
      <c r="AH13" s="115">
        <f t="shared" si="4"/>
        <v>0</v>
      </c>
    </row>
    <row r="14" spans="2:34" ht="15.75" thickBot="1" x14ac:dyDescent="0.3">
      <c r="B14" s="105"/>
      <c r="C14" s="105"/>
      <c r="D14" s="105"/>
      <c r="E14" s="105"/>
      <c r="F14" s="105"/>
      <c r="G14" s="105"/>
      <c r="H14" s="105"/>
      <c r="I14" s="105"/>
      <c r="J14" s="105"/>
      <c r="K14" s="105"/>
      <c r="N14" s="107" t="s">
        <v>15</v>
      </c>
      <c r="O14" s="20" t="s">
        <v>28</v>
      </c>
      <c r="P14" s="20" t="s">
        <v>40</v>
      </c>
      <c r="Q14" s="20" t="s">
        <v>24</v>
      </c>
      <c r="R14" s="21">
        <v>4</v>
      </c>
      <c r="S14" s="21">
        <v>8</v>
      </c>
      <c r="T14" s="21">
        <v>13</v>
      </c>
      <c r="U14" s="22">
        <v>9</v>
      </c>
      <c r="V14" s="23">
        <f t="shared" si="1"/>
        <v>2.25</v>
      </c>
      <c r="W14" s="110">
        <f>Network!V16-Network!V14</f>
        <v>0</v>
      </c>
      <c r="X14" s="58">
        <f t="shared" si="2"/>
        <v>9</v>
      </c>
      <c r="Y14" s="64">
        <v>101</v>
      </c>
      <c r="Z14" s="65">
        <v>6</v>
      </c>
      <c r="AA14" s="66">
        <v>111</v>
      </c>
      <c r="AB14" s="113">
        <f t="shared" si="5"/>
        <v>3.3333333333333335</v>
      </c>
      <c r="AC14" s="112">
        <f t="shared" si="3"/>
        <v>3</v>
      </c>
      <c r="AD14" s="77"/>
      <c r="AE14" s="2">
        <v>2</v>
      </c>
      <c r="AF14" s="115">
        <f t="shared" si="6"/>
        <v>6.666666666666667</v>
      </c>
      <c r="AG14" s="2">
        <v>3</v>
      </c>
      <c r="AH14" s="115">
        <f t="shared" si="4"/>
        <v>10</v>
      </c>
    </row>
    <row r="15" spans="2:34" ht="15" customHeight="1" thickTop="1" x14ac:dyDescent="0.25">
      <c r="B15" s="84" t="s">
        <v>74</v>
      </c>
      <c r="C15" s="85"/>
      <c r="D15" s="85"/>
      <c r="E15" s="85"/>
      <c r="F15" s="85"/>
      <c r="G15" s="85"/>
      <c r="H15" s="85"/>
      <c r="I15" s="85"/>
      <c r="J15" s="85"/>
      <c r="K15" s="86"/>
      <c r="N15" s="51" t="s">
        <v>16</v>
      </c>
      <c r="O15" s="20" t="s">
        <v>25</v>
      </c>
      <c r="P15" s="20" t="s">
        <v>13</v>
      </c>
      <c r="Q15" s="20" t="s">
        <v>24</v>
      </c>
      <c r="R15" s="21">
        <v>3</v>
      </c>
      <c r="S15" s="21">
        <v>6</v>
      </c>
      <c r="T15" s="21">
        <v>10</v>
      </c>
      <c r="U15" s="22">
        <v>7</v>
      </c>
      <c r="V15" s="23">
        <f t="shared" si="1"/>
        <v>1.3611111111111114</v>
      </c>
      <c r="W15" s="76">
        <f>Network!V20-Network!V18</f>
        <v>6</v>
      </c>
      <c r="X15" s="58">
        <f t="shared" si="2"/>
        <v>7</v>
      </c>
      <c r="Y15" s="64">
        <v>114</v>
      </c>
      <c r="Z15" s="65">
        <v>3</v>
      </c>
      <c r="AA15" s="66">
        <v>117</v>
      </c>
      <c r="AB15" s="70">
        <f t="shared" si="5"/>
        <v>0.75</v>
      </c>
      <c r="AC15" s="52">
        <f t="shared" si="3"/>
        <v>4</v>
      </c>
      <c r="AD15" s="77"/>
      <c r="AF15" s="115">
        <f t="shared" si="6"/>
        <v>0</v>
      </c>
      <c r="AG15" s="2"/>
      <c r="AH15" s="115">
        <f t="shared" si="4"/>
        <v>0</v>
      </c>
    </row>
    <row r="16" spans="2:34" ht="15" customHeight="1" x14ac:dyDescent="0.25">
      <c r="B16" s="101"/>
      <c r="C16" s="102"/>
      <c r="D16" s="102"/>
      <c r="E16" s="102"/>
      <c r="F16" s="102"/>
      <c r="G16" s="102"/>
      <c r="H16" s="102"/>
      <c r="I16" s="102"/>
      <c r="J16" s="102"/>
      <c r="K16" s="103"/>
      <c r="N16" s="51" t="s">
        <v>17</v>
      </c>
      <c r="O16" s="20" t="s">
        <v>26</v>
      </c>
      <c r="P16" s="20" t="s">
        <v>13</v>
      </c>
      <c r="Q16" s="20" t="s">
        <v>24</v>
      </c>
      <c r="R16" s="21">
        <v>5</v>
      </c>
      <c r="S16" s="21">
        <v>11</v>
      </c>
      <c r="T16" s="21">
        <v>18</v>
      </c>
      <c r="U16" s="22">
        <v>12</v>
      </c>
      <c r="V16" s="23">
        <f t="shared" si="1"/>
        <v>4.6944444444444438</v>
      </c>
      <c r="W16" s="76">
        <f>Network!V24-Network!V22</f>
        <v>1</v>
      </c>
      <c r="X16" s="58">
        <f t="shared" si="2"/>
        <v>12</v>
      </c>
      <c r="Y16" s="64">
        <v>77</v>
      </c>
      <c r="Z16" s="65">
        <v>12</v>
      </c>
      <c r="AA16" s="66"/>
      <c r="AB16" s="130"/>
      <c r="AC16" s="131">
        <f t="shared" si="3"/>
        <v>0</v>
      </c>
      <c r="AD16" s="77"/>
      <c r="AF16" s="115">
        <f t="shared" si="6"/>
        <v>0</v>
      </c>
      <c r="AG16" s="2"/>
      <c r="AH16" s="115">
        <f t="shared" si="4"/>
        <v>0</v>
      </c>
    </row>
    <row r="17" spans="2:34" x14ac:dyDescent="0.25">
      <c r="B17" s="101"/>
      <c r="C17" s="102"/>
      <c r="D17" s="102"/>
      <c r="E17" s="102"/>
      <c r="F17" s="102"/>
      <c r="G17" s="102"/>
      <c r="H17" s="102"/>
      <c r="I17" s="102"/>
      <c r="J17" s="102"/>
      <c r="K17" s="103"/>
      <c r="N17" s="126" t="s">
        <v>18</v>
      </c>
      <c r="O17" s="20" t="s">
        <v>27</v>
      </c>
      <c r="P17" s="20" t="s">
        <v>14</v>
      </c>
      <c r="Q17" s="20" t="s">
        <v>24</v>
      </c>
      <c r="R17" s="21">
        <v>1</v>
      </c>
      <c r="S17" s="21">
        <v>2</v>
      </c>
      <c r="T17" s="21">
        <v>2</v>
      </c>
      <c r="U17" s="22">
        <v>2</v>
      </c>
      <c r="V17" s="23">
        <f t="shared" si="1"/>
        <v>2.7777777777777776E-2</v>
      </c>
      <c r="W17" s="127">
        <f>Network!V28-Network!V26</f>
        <v>0</v>
      </c>
      <c r="X17" s="58">
        <f t="shared" si="2"/>
        <v>2</v>
      </c>
      <c r="Y17" s="64">
        <v>93</v>
      </c>
      <c r="Z17" s="65">
        <v>1</v>
      </c>
      <c r="AA17" s="66">
        <v>107</v>
      </c>
      <c r="AB17" s="128">
        <f t="shared" si="5"/>
        <v>14</v>
      </c>
      <c r="AC17" s="129">
        <f t="shared" si="3"/>
        <v>1</v>
      </c>
      <c r="AD17" s="77"/>
      <c r="AF17" s="115">
        <f t="shared" si="6"/>
        <v>0</v>
      </c>
      <c r="AG17" s="2"/>
      <c r="AH17" s="115">
        <f t="shared" si="4"/>
        <v>0</v>
      </c>
    </row>
    <row r="18" spans="2:34" ht="15.75" thickBot="1" x14ac:dyDescent="0.3">
      <c r="B18" s="101"/>
      <c r="C18" s="102"/>
      <c r="D18" s="102"/>
      <c r="E18" s="102"/>
      <c r="F18" s="102"/>
      <c r="G18" s="102"/>
      <c r="H18" s="102"/>
      <c r="I18" s="102"/>
      <c r="J18" s="102"/>
      <c r="K18" s="103"/>
      <c r="N18" s="108" t="s">
        <v>24</v>
      </c>
      <c r="O18" s="38" t="s">
        <v>28</v>
      </c>
      <c r="P18" s="38" t="s">
        <v>39</v>
      </c>
      <c r="Q18" s="38"/>
      <c r="R18" s="39">
        <v>5</v>
      </c>
      <c r="S18" s="39">
        <v>10</v>
      </c>
      <c r="T18" s="39">
        <v>16</v>
      </c>
      <c r="U18" s="40">
        <v>11</v>
      </c>
      <c r="V18" s="41">
        <f t="shared" si="1"/>
        <v>3.3611111111111107</v>
      </c>
      <c r="W18" s="114">
        <f>Network!AA20-Network!AA18</f>
        <v>0</v>
      </c>
      <c r="X18" s="59">
        <f t="shared" si="2"/>
        <v>11</v>
      </c>
      <c r="Y18" s="67">
        <v>96</v>
      </c>
      <c r="Z18" s="68">
        <v>9</v>
      </c>
      <c r="AA18" s="69">
        <v>108</v>
      </c>
      <c r="AB18" s="113">
        <f t="shared" si="5"/>
        <v>6</v>
      </c>
      <c r="AC18" s="112">
        <f t="shared" si="3"/>
        <v>2</v>
      </c>
      <c r="AD18" s="77"/>
      <c r="AF18" s="115">
        <f t="shared" si="6"/>
        <v>0</v>
      </c>
      <c r="AG18" s="2">
        <v>2</v>
      </c>
      <c r="AH18" s="115">
        <f t="shared" si="4"/>
        <v>12</v>
      </c>
    </row>
    <row r="19" spans="2:34" ht="15.75" customHeight="1" thickBot="1" x14ac:dyDescent="0.3">
      <c r="B19" s="87"/>
      <c r="C19" s="88"/>
      <c r="D19" s="88"/>
      <c r="E19" s="88"/>
      <c r="F19" s="88"/>
      <c r="G19" s="88"/>
      <c r="H19" s="88"/>
      <c r="I19" s="88"/>
      <c r="J19" s="88"/>
      <c r="K19" s="89"/>
      <c r="AE19" s="2">
        <f>SUM(AE3:AE18)</f>
        <v>9</v>
      </c>
      <c r="AF19" s="115">
        <f>SUM(AF3:AF18)</f>
        <v>13.416666666666668</v>
      </c>
      <c r="AG19" s="2">
        <f>SUM(AG3:AG18)</f>
        <v>15</v>
      </c>
      <c r="AH19" s="115">
        <f>SUM(AH3:AH18)</f>
        <v>69.416666666666657</v>
      </c>
    </row>
    <row r="20" spans="2:34" ht="15.75" customHeight="1" thickTop="1" thickBot="1" x14ac:dyDescent="0.3">
      <c r="W20" s="14"/>
      <c r="X20" s="71" t="s">
        <v>51</v>
      </c>
      <c r="Y20" s="73">
        <f>SUM(X3,X4,X7,X10,X14,X18)</f>
        <v>57</v>
      </c>
    </row>
    <row r="21" spans="2:34" ht="16.5" thickTop="1" thickBot="1" x14ac:dyDescent="0.3">
      <c r="B21" s="100" t="s">
        <v>58</v>
      </c>
      <c r="C21" s="100"/>
      <c r="D21" s="100"/>
      <c r="E21" s="100"/>
      <c r="F21" s="100"/>
      <c r="G21" s="100"/>
      <c r="H21" s="100"/>
      <c r="I21" s="100"/>
      <c r="J21" s="100"/>
      <c r="K21" s="100"/>
      <c r="W21" s="14"/>
      <c r="X21" s="71" t="s">
        <v>50</v>
      </c>
      <c r="Y21" s="72">
        <f>SUM(Y3:Y18)</f>
        <v>1481</v>
      </c>
    </row>
    <row r="22" spans="2:34" ht="16.5" thickTop="1" thickBot="1" x14ac:dyDescent="0.3">
      <c r="B22" s="84" t="s">
        <v>75</v>
      </c>
      <c r="C22" s="85"/>
      <c r="D22" s="85"/>
      <c r="E22" s="85"/>
      <c r="F22" s="85"/>
      <c r="G22" s="85"/>
      <c r="H22" s="85"/>
      <c r="I22" s="85"/>
      <c r="J22" s="85"/>
      <c r="K22" s="86"/>
      <c r="W22"/>
      <c r="X22" s="71" t="s">
        <v>52</v>
      </c>
      <c r="Y22" s="74" t="s">
        <v>65</v>
      </c>
      <c r="Z22" s="75"/>
    </row>
    <row r="23" spans="2:34" ht="16.5" thickTop="1" thickBot="1" x14ac:dyDescent="0.3">
      <c r="B23" s="87"/>
      <c r="C23" s="88"/>
      <c r="D23" s="88"/>
      <c r="E23" s="88"/>
      <c r="F23" s="88"/>
      <c r="G23" s="88"/>
      <c r="H23" s="88"/>
      <c r="I23" s="88"/>
      <c r="J23" s="88"/>
      <c r="K23" s="89"/>
    </row>
    <row r="24" spans="2:34" ht="16.5" thickTop="1" thickBot="1" x14ac:dyDescent="0.3">
      <c r="W24"/>
      <c r="X24" s="71" t="s">
        <v>55</v>
      </c>
      <c r="Y24" s="73">
        <v>48</v>
      </c>
    </row>
    <row r="25" spans="2:34" ht="16.5" thickTop="1" thickBot="1" x14ac:dyDescent="0.3">
      <c r="B25" s="82" t="s">
        <v>59</v>
      </c>
      <c r="C25" s="82"/>
      <c r="D25" s="82"/>
      <c r="E25" s="82"/>
      <c r="F25" s="82"/>
      <c r="G25" s="82"/>
      <c r="H25" s="82"/>
      <c r="I25" s="82"/>
      <c r="J25" s="82"/>
      <c r="K25" s="82"/>
      <c r="W25"/>
      <c r="X25" s="71" t="s">
        <v>56</v>
      </c>
      <c r="Y25" s="72">
        <f>Y21+AF19</f>
        <v>1494.4166666666667</v>
      </c>
    </row>
    <row r="26" spans="2:34" ht="16.5" thickTop="1" thickBot="1" x14ac:dyDescent="0.3">
      <c r="B26" s="83"/>
      <c r="C26" s="83"/>
      <c r="D26" s="83"/>
      <c r="E26" s="83"/>
      <c r="F26" s="83"/>
      <c r="G26" s="83"/>
      <c r="H26" s="83"/>
      <c r="I26" s="83"/>
      <c r="J26" s="83"/>
      <c r="K26" s="83"/>
      <c r="W26"/>
      <c r="X26" s="71" t="s">
        <v>52</v>
      </c>
      <c r="Y26" s="74" t="s">
        <v>70</v>
      </c>
      <c r="Z26" s="75"/>
    </row>
    <row r="27" spans="2:34" ht="15.75" thickTop="1" x14ac:dyDescent="0.25">
      <c r="B27" s="84" t="s">
        <v>76</v>
      </c>
      <c r="C27" s="85"/>
      <c r="D27" s="85"/>
      <c r="E27" s="85"/>
      <c r="F27" s="85"/>
      <c r="G27" s="85"/>
      <c r="H27" s="85"/>
      <c r="I27" s="85"/>
      <c r="J27" s="85"/>
      <c r="K27" s="86"/>
      <c r="P27" s="2"/>
      <c r="Q27" s="2"/>
    </row>
    <row r="28" spans="2:34" ht="15.75" thickBot="1" x14ac:dyDescent="0.3">
      <c r="B28" s="87"/>
      <c r="C28" s="88"/>
      <c r="D28" s="88"/>
      <c r="E28" s="88"/>
      <c r="F28" s="88"/>
      <c r="G28" s="88"/>
      <c r="H28" s="88"/>
      <c r="I28" s="88"/>
      <c r="J28" s="88"/>
      <c r="K28" s="89"/>
      <c r="P28" s="2"/>
      <c r="Q28" s="2"/>
      <c r="W28"/>
      <c r="X28" s="71" t="s">
        <v>53</v>
      </c>
      <c r="Y28" s="73">
        <v>42</v>
      </c>
      <c r="AB28">
        <f>Y20-Y28</f>
        <v>15</v>
      </c>
    </row>
    <row r="29" spans="2:34" ht="16.5" thickTop="1" thickBot="1" x14ac:dyDescent="0.3">
      <c r="P29" s="2"/>
      <c r="Q29" s="2"/>
      <c r="W29"/>
      <c r="X29" s="71" t="s">
        <v>54</v>
      </c>
      <c r="Y29" s="72">
        <f>Y21+AH19</f>
        <v>1550.4166666666667</v>
      </c>
    </row>
    <row r="30" spans="2:34" ht="16.5" thickTop="1" thickBot="1" x14ac:dyDescent="0.3">
      <c r="B30" s="82" t="s">
        <v>60</v>
      </c>
      <c r="C30" s="82"/>
      <c r="D30" s="82"/>
      <c r="E30" s="82"/>
      <c r="F30" s="82"/>
      <c r="G30" s="82"/>
      <c r="H30" s="82"/>
      <c r="I30" s="82"/>
      <c r="J30" s="82"/>
      <c r="K30" s="82"/>
      <c r="P30" s="2"/>
      <c r="Q30" s="2"/>
      <c r="W30"/>
      <c r="X30" s="71" t="s">
        <v>52</v>
      </c>
      <c r="Y30" s="74" t="s">
        <v>77</v>
      </c>
      <c r="Z30" s="75"/>
      <c r="AA30" s="75"/>
    </row>
    <row r="31" spans="2:34" ht="16.5" thickTop="1" thickBot="1" x14ac:dyDescent="0.3">
      <c r="B31" s="83"/>
      <c r="C31" s="83"/>
      <c r="D31" s="83"/>
      <c r="E31" s="83"/>
      <c r="F31" s="83"/>
      <c r="G31" s="83"/>
      <c r="H31" s="83"/>
      <c r="I31" s="83"/>
      <c r="J31" s="83"/>
      <c r="K31" s="83"/>
      <c r="P31" s="2"/>
      <c r="Q31" s="2"/>
    </row>
    <row r="32" spans="2:34" ht="15.75" thickTop="1" x14ac:dyDescent="0.25">
      <c r="B32" s="84" t="s">
        <v>78</v>
      </c>
      <c r="C32" s="85"/>
      <c r="D32" s="85"/>
      <c r="E32" s="85"/>
      <c r="F32" s="85"/>
      <c r="G32" s="85"/>
      <c r="H32" s="85"/>
      <c r="I32" s="85"/>
      <c r="J32" s="85"/>
      <c r="K32" s="86"/>
      <c r="P32" s="2"/>
      <c r="Q32" s="2"/>
    </row>
    <row r="33" spans="2:17" ht="15.75" thickBot="1" x14ac:dyDescent="0.3">
      <c r="B33" s="87"/>
      <c r="C33" s="88"/>
      <c r="D33" s="88"/>
      <c r="E33" s="88"/>
      <c r="F33" s="88"/>
      <c r="G33" s="88"/>
      <c r="H33" s="88"/>
      <c r="I33" s="88"/>
      <c r="J33" s="88"/>
      <c r="K33" s="89"/>
      <c r="P33" s="2"/>
      <c r="Q33" s="2"/>
    </row>
    <row r="34" spans="2:17" ht="15.75" thickTop="1" x14ac:dyDescent="0.25">
      <c r="P34" s="2"/>
      <c r="Q34" s="2"/>
    </row>
    <row r="35" spans="2:17" x14ac:dyDescent="0.25">
      <c r="P35" s="2"/>
      <c r="Q35" s="2"/>
    </row>
    <row r="36" spans="2:17" x14ac:dyDescent="0.25">
      <c r="P36" s="2"/>
      <c r="Q36" s="2"/>
    </row>
  </sheetData>
  <mergeCells count="11">
    <mergeCell ref="B25:K26"/>
    <mergeCell ref="B32:K33"/>
    <mergeCell ref="B30:K31"/>
    <mergeCell ref="B1:K3"/>
    <mergeCell ref="B4:K6"/>
    <mergeCell ref="B7:K10"/>
    <mergeCell ref="B21:K21"/>
    <mergeCell ref="B22:K23"/>
    <mergeCell ref="B27:K28"/>
    <mergeCell ref="B15:K19"/>
    <mergeCell ref="B12:K14"/>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G28"/>
  <sheetViews>
    <sheetView workbookViewId="0">
      <selection activeCell="AE14" sqref="AE14"/>
    </sheetView>
  </sheetViews>
  <sheetFormatPr defaultRowHeight="15" x14ac:dyDescent="0.25"/>
  <cols>
    <col min="1" max="1" width="5.7109375" style="2" customWidth="1"/>
    <col min="2" max="2" width="5.7109375" style="3" customWidth="1"/>
    <col min="3" max="3" width="5.7109375" style="2" customWidth="1"/>
    <col min="4" max="4" width="2.7109375" style="2" customWidth="1"/>
    <col min="5" max="5" width="2.7109375" style="3" customWidth="1"/>
    <col min="6" max="6" width="2.7109375" style="2" customWidth="1"/>
    <col min="7" max="8" width="5.7109375" style="2" customWidth="1"/>
    <col min="9" max="9" width="2.7109375" style="2" customWidth="1"/>
    <col min="10" max="10" width="2.7109375" style="3" customWidth="1"/>
    <col min="11" max="11" width="2.7109375" style="2" customWidth="1"/>
    <col min="12" max="12" width="5.7109375" style="4" customWidth="1"/>
    <col min="13" max="13" width="5.7109375" style="2" customWidth="1"/>
    <col min="14" max="15" width="2.7109375" style="2" customWidth="1"/>
    <col min="16" max="16" width="2.7109375" style="3" customWidth="1"/>
    <col min="17" max="18" width="5.7109375" style="2" customWidth="1"/>
    <col min="19" max="21" width="2.7109375" style="2" customWidth="1"/>
    <col min="22" max="23" width="5.7109375" style="2" customWidth="1"/>
    <col min="24" max="26" width="2.7109375" style="2" customWidth="1"/>
    <col min="27" max="29" width="5.7109375" style="2" customWidth="1"/>
    <col min="30" max="32" width="5.7109375" customWidth="1"/>
  </cols>
  <sheetData>
    <row r="10" spans="1:33" s="15" customFormat="1" ht="15.75" thickBot="1" x14ac:dyDescent="0.3">
      <c r="A10" s="16"/>
      <c r="B10" s="17"/>
      <c r="C10" s="16"/>
      <c r="D10" s="16"/>
      <c r="E10" s="17"/>
      <c r="F10" s="16"/>
      <c r="G10" s="16"/>
      <c r="H10" s="16"/>
      <c r="I10" s="16"/>
      <c r="J10" s="17"/>
      <c r="K10" s="16"/>
      <c r="L10" s="17">
        <f>H14</f>
        <v>14</v>
      </c>
      <c r="M10" s="16">
        <f>L10+M11</f>
        <v>17</v>
      </c>
      <c r="N10" s="16"/>
      <c r="O10" s="16"/>
      <c r="P10" s="17"/>
      <c r="Q10" s="17">
        <f>M10</f>
        <v>17</v>
      </c>
      <c r="R10" s="16">
        <f>Q10+R11</f>
        <v>27</v>
      </c>
      <c r="S10" s="16"/>
      <c r="T10" s="16"/>
      <c r="U10" s="16"/>
      <c r="V10" s="16"/>
      <c r="W10" s="16"/>
      <c r="X10" s="16"/>
      <c r="Y10" s="16"/>
      <c r="Z10" s="16"/>
      <c r="AA10" s="16"/>
      <c r="AB10" s="16"/>
      <c r="AC10" s="16"/>
    </row>
    <row r="11" spans="1:33" ht="15.75" thickBot="1" x14ac:dyDescent="0.3">
      <c r="B11" s="2"/>
      <c r="L11" s="124" t="s">
        <v>4</v>
      </c>
      <c r="M11" s="125">
        <v>3</v>
      </c>
      <c r="Q11" s="124" t="s">
        <v>11</v>
      </c>
      <c r="R11" s="125">
        <v>10</v>
      </c>
    </row>
    <row r="12" spans="1:33" s="15" customFormat="1" x14ac:dyDescent="0.25">
      <c r="A12" s="16"/>
      <c r="B12" s="16"/>
      <c r="C12" s="16"/>
      <c r="D12" s="16"/>
      <c r="E12" s="17"/>
      <c r="F12" s="16"/>
      <c r="G12" s="16"/>
      <c r="H12" s="16"/>
      <c r="I12" s="16"/>
      <c r="J12" s="17"/>
      <c r="K12" s="16"/>
      <c r="L12" s="16">
        <f>M12-M11</f>
        <v>14</v>
      </c>
      <c r="M12" s="16">
        <f>Q12</f>
        <v>17</v>
      </c>
      <c r="N12" s="16"/>
      <c r="O12" s="16"/>
      <c r="P12" s="17"/>
      <c r="Q12" s="16">
        <f>R12-R11</f>
        <v>17</v>
      </c>
      <c r="R12" s="16">
        <f>V16</f>
        <v>27</v>
      </c>
      <c r="S12" s="16"/>
      <c r="T12" s="16"/>
      <c r="U12" s="16"/>
      <c r="V12" s="16"/>
      <c r="W12" s="16"/>
      <c r="X12" s="16"/>
      <c r="Y12" s="16"/>
      <c r="Z12" s="16"/>
      <c r="AA12" s="16"/>
      <c r="AB12" s="16"/>
      <c r="AC12" s="16"/>
    </row>
    <row r="13" spans="1:33" s="15" customFormat="1" ht="15.75" thickBot="1" x14ac:dyDescent="0.3">
      <c r="A13" s="16"/>
      <c r="B13" s="17"/>
      <c r="C13" s="16"/>
      <c r="D13" s="16"/>
      <c r="E13" s="17"/>
      <c r="F13" s="16"/>
      <c r="G13" s="16"/>
      <c r="H13" s="16"/>
      <c r="I13" s="16"/>
      <c r="J13" s="17"/>
      <c r="K13" s="16"/>
      <c r="L13" s="16"/>
      <c r="M13" s="16"/>
      <c r="N13" s="16"/>
      <c r="O13" s="16"/>
      <c r="P13" s="17"/>
      <c r="Q13" s="16"/>
      <c r="R13" s="16"/>
      <c r="S13" s="16"/>
      <c r="T13" s="16"/>
      <c r="U13" s="16"/>
      <c r="V13" s="16"/>
      <c r="W13" s="16"/>
      <c r="X13" s="16"/>
      <c r="Y13" s="16"/>
      <c r="Z13" s="16"/>
      <c r="AA13" s="16"/>
      <c r="AB13" s="16"/>
      <c r="AC13" s="16"/>
    </row>
    <row r="14" spans="1:33" s="15" customFormat="1" ht="15.75" thickBot="1" x14ac:dyDescent="0.3">
      <c r="A14" s="16"/>
      <c r="B14" s="17"/>
      <c r="C14" s="16"/>
      <c r="D14" s="16"/>
      <c r="E14" s="17"/>
      <c r="F14" s="16"/>
      <c r="G14" s="17">
        <f>C18</f>
        <v>7</v>
      </c>
      <c r="H14" s="16">
        <f>G14+H15</f>
        <v>14</v>
      </c>
      <c r="I14" s="16"/>
      <c r="J14" s="17"/>
      <c r="K14" s="16"/>
      <c r="L14" s="17">
        <f>H14</f>
        <v>14</v>
      </c>
      <c r="M14" s="16">
        <f>L14+M15</f>
        <v>18</v>
      </c>
      <c r="N14" s="16"/>
      <c r="O14" s="16"/>
      <c r="P14" s="17"/>
      <c r="Q14" s="17">
        <f>MAX(M14,H18)</f>
        <v>18</v>
      </c>
      <c r="R14" s="16">
        <f>Q14+R15</f>
        <v>27</v>
      </c>
      <c r="S14" s="16"/>
      <c r="T14" s="16"/>
      <c r="U14" s="16"/>
      <c r="V14" s="17">
        <f>MAX(R10,R14)</f>
        <v>27</v>
      </c>
      <c r="W14" s="16">
        <f>V14+W15</f>
        <v>33</v>
      </c>
      <c r="X14" s="16"/>
      <c r="Y14" s="16"/>
      <c r="Z14" s="16"/>
      <c r="AA14" s="16"/>
      <c r="AB14" s="16"/>
      <c r="AC14" s="42"/>
      <c r="AD14" s="43" t="s">
        <v>31</v>
      </c>
      <c r="AE14" s="49">
        <v>42</v>
      </c>
    </row>
    <row r="15" spans="1:33" ht="15.75" thickBot="1" x14ac:dyDescent="0.3">
      <c r="B15" s="2"/>
      <c r="G15" s="124" t="s">
        <v>1</v>
      </c>
      <c r="H15" s="125">
        <v>7</v>
      </c>
      <c r="L15" s="120" t="s">
        <v>9</v>
      </c>
      <c r="M15" s="121">
        <v>4</v>
      </c>
      <c r="Q15" s="120" t="s">
        <v>12</v>
      </c>
      <c r="R15" s="121">
        <f>'Questions &amp; Data'!U11</f>
        <v>9</v>
      </c>
      <c r="V15" s="124" t="s">
        <v>15</v>
      </c>
      <c r="W15" s="125">
        <v>6</v>
      </c>
    </row>
    <row r="16" spans="1:33" s="15" customFormat="1" ht="15.75" thickBot="1" x14ac:dyDescent="0.3">
      <c r="A16" s="16"/>
      <c r="B16" s="16"/>
      <c r="C16" s="16"/>
      <c r="D16" s="16"/>
      <c r="E16" s="17"/>
      <c r="F16" s="16"/>
      <c r="G16" s="16">
        <f>H16-H15</f>
        <v>7</v>
      </c>
      <c r="H16" s="16">
        <f>MIN(L12,L16)</f>
        <v>14</v>
      </c>
      <c r="I16" s="16"/>
      <c r="J16" s="17"/>
      <c r="K16" s="16"/>
      <c r="L16" s="16">
        <f>M16-M15</f>
        <v>14</v>
      </c>
      <c r="M16" s="16">
        <f>Q16</f>
        <v>18</v>
      </c>
      <c r="N16" s="16"/>
      <c r="O16" s="16"/>
      <c r="P16" s="17"/>
      <c r="Q16" s="16">
        <f>R16-R15</f>
        <v>18</v>
      </c>
      <c r="R16" s="16">
        <f>V16</f>
        <v>27</v>
      </c>
      <c r="S16" s="16"/>
      <c r="T16" s="16"/>
      <c r="U16" s="16"/>
      <c r="V16" s="16">
        <f>W16-W15</f>
        <v>27</v>
      </c>
      <c r="W16" s="16">
        <f>AA20</f>
        <v>33</v>
      </c>
      <c r="X16" s="16"/>
      <c r="Y16" s="16"/>
      <c r="Z16" s="16"/>
      <c r="AA16" s="16"/>
      <c r="AB16" s="16"/>
      <c r="AC16" s="44"/>
      <c r="AD16" s="45" t="s">
        <v>43</v>
      </c>
      <c r="AE16" s="46"/>
      <c r="AF16" s="47"/>
      <c r="AG16" s="48"/>
    </row>
    <row r="17" spans="1:29" s="15" customFormat="1" x14ac:dyDescent="0.25">
      <c r="A17" s="16"/>
      <c r="B17" s="17"/>
      <c r="C17" s="16"/>
      <c r="D17" s="16"/>
      <c r="E17" s="17"/>
      <c r="F17" s="16"/>
      <c r="G17" s="16"/>
      <c r="H17" s="16"/>
      <c r="I17" s="16"/>
      <c r="J17" s="17"/>
      <c r="K17" s="16"/>
      <c r="L17" s="16"/>
      <c r="M17" s="16"/>
      <c r="N17" s="16"/>
      <c r="O17" s="16"/>
      <c r="P17" s="17"/>
      <c r="Q17" s="16"/>
      <c r="R17" s="16"/>
      <c r="S17" s="16"/>
      <c r="T17" s="16"/>
      <c r="U17" s="16"/>
      <c r="V17" s="16"/>
      <c r="W17" s="16"/>
      <c r="X17" s="16"/>
      <c r="Y17" s="16"/>
      <c r="Z17" s="16"/>
      <c r="AA17" s="16"/>
      <c r="AB17" s="16"/>
      <c r="AC17" s="16"/>
    </row>
    <row r="18" spans="1:29" s="15" customFormat="1" ht="15.75" thickBot="1" x14ac:dyDescent="0.3">
      <c r="A18" s="16"/>
      <c r="B18" s="17">
        <v>0</v>
      </c>
      <c r="C18" s="16">
        <f>B18+C19</f>
        <v>7</v>
      </c>
      <c r="D18" s="16"/>
      <c r="E18" s="17"/>
      <c r="F18" s="16"/>
      <c r="G18" s="17">
        <f>C18</f>
        <v>7</v>
      </c>
      <c r="H18" s="16">
        <f>G18+H19</f>
        <v>14</v>
      </c>
      <c r="I18" s="16"/>
      <c r="J18" s="17"/>
      <c r="K18" s="16"/>
      <c r="L18" s="16"/>
      <c r="M18" s="16"/>
      <c r="N18" s="16"/>
      <c r="O18" s="16"/>
      <c r="P18" s="17"/>
      <c r="Q18" s="17">
        <f>H18</f>
        <v>14</v>
      </c>
      <c r="R18" s="16">
        <f>Q18+R19</f>
        <v>20</v>
      </c>
      <c r="S18" s="16"/>
      <c r="T18" s="16"/>
      <c r="U18" s="16"/>
      <c r="V18" s="17">
        <f>R18</f>
        <v>20</v>
      </c>
      <c r="W18" s="16">
        <f>V18+W19</f>
        <v>27</v>
      </c>
      <c r="X18" s="16"/>
      <c r="Y18" s="16"/>
      <c r="Z18" s="16"/>
      <c r="AA18" s="17">
        <f>MAX(W14,W18,W22,W26)</f>
        <v>33</v>
      </c>
      <c r="AB18" s="16">
        <f>AA18+AB19</f>
        <v>42</v>
      </c>
      <c r="AC18" s="16"/>
    </row>
    <row r="19" spans="1:29" ht="15.75" thickBot="1" x14ac:dyDescent="0.3">
      <c r="B19" s="124" t="s">
        <v>0</v>
      </c>
      <c r="C19" s="125">
        <f>'Questions &amp; Data'!U3</f>
        <v>7</v>
      </c>
      <c r="G19" s="80" t="s">
        <v>2</v>
      </c>
      <c r="H19" s="81">
        <f>'Questions &amp; Data'!U5</f>
        <v>7</v>
      </c>
      <c r="L19" s="2"/>
      <c r="Q19" s="80" t="s">
        <v>13</v>
      </c>
      <c r="R19" s="81">
        <f>'Questions &amp; Data'!U12</f>
        <v>6</v>
      </c>
      <c r="V19" s="18" t="s">
        <v>16</v>
      </c>
      <c r="W19" s="19">
        <f>'Questions &amp; Data'!U15</f>
        <v>7</v>
      </c>
      <c r="AA19" s="124" t="s">
        <v>24</v>
      </c>
      <c r="AB19" s="125">
        <v>9</v>
      </c>
    </row>
    <row r="20" spans="1:29" s="15" customFormat="1" x14ac:dyDescent="0.25">
      <c r="A20" s="16"/>
      <c r="B20" s="16">
        <f>C20-C19</f>
        <v>0</v>
      </c>
      <c r="C20" s="16">
        <f>MIN(G16,G20,G24)</f>
        <v>7</v>
      </c>
      <c r="D20" s="16"/>
      <c r="E20" s="17"/>
      <c r="F20" s="16"/>
      <c r="G20" s="16">
        <f>H20-H19</f>
        <v>8</v>
      </c>
      <c r="H20" s="16">
        <f>MIN(Q16,Q20)</f>
        <v>15</v>
      </c>
      <c r="I20" s="16"/>
      <c r="J20" s="17"/>
      <c r="K20" s="16"/>
      <c r="L20" s="16"/>
      <c r="M20" s="16"/>
      <c r="N20" s="16"/>
      <c r="O20" s="16"/>
      <c r="P20" s="17"/>
      <c r="Q20" s="16">
        <f>R20-R19</f>
        <v>15</v>
      </c>
      <c r="R20" s="16">
        <f>MIN(V20,V24)</f>
        <v>21</v>
      </c>
      <c r="S20" s="16"/>
      <c r="T20" s="16"/>
      <c r="U20" s="16"/>
      <c r="V20" s="16">
        <f>W20-W19</f>
        <v>26</v>
      </c>
      <c r="W20" s="16">
        <f>AA20</f>
        <v>33</v>
      </c>
      <c r="X20" s="16"/>
      <c r="Y20" s="16"/>
      <c r="Z20" s="16"/>
      <c r="AA20" s="16">
        <f>AB20-AB19</f>
        <v>33</v>
      </c>
      <c r="AB20" s="16">
        <f>AE14</f>
        <v>42</v>
      </c>
      <c r="AC20" s="16"/>
    </row>
    <row r="21" spans="1:29" s="15" customFormat="1" x14ac:dyDescent="0.25">
      <c r="A21" s="16"/>
      <c r="B21" s="17"/>
      <c r="C21" s="16"/>
      <c r="D21" s="16"/>
      <c r="E21" s="17"/>
      <c r="F21" s="16"/>
      <c r="G21" s="16"/>
      <c r="H21" s="16"/>
      <c r="I21" s="16"/>
      <c r="J21" s="17"/>
      <c r="K21" s="16"/>
      <c r="L21" s="16"/>
      <c r="M21" s="16"/>
      <c r="N21" s="16"/>
      <c r="O21" s="16"/>
      <c r="P21" s="17"/>
      <c r="Q21" s="16"/>
      <c r="R21" s="16"/>
      <c r="S21" s="16"/>
      <c r="T21" s="16"/>
      <c r="U21" s="16"/>
      <c r="V21" s="16"/>
      <c r="W21" s="16"/>
      <c r="X21" s="16"/>
      <c r="Y21" s="16"/>
      <c r="Z21" s="16"/>
      <c r="AA21" s="16"/>
      <c r="AB21" s="16"/>
      <c r="AC21" s="16"/>
    </row>
    <row r="22" spans="1:29" s="15" customFormat="1" ht="15.75" thickBot="1" x14ac:dyDescent="0.3">
      <c r="A22" s="16"/>
      <c r="B22" s="17"/>
      <c r="C22" s="16"/>
      <c r="D22" s="16"/>
      <c r="E22" s="17"/>
      <c r="F22" s="16"/>
      <c r="G22" s="17">
        <f>C18</f>
        <v>7</v>
      </c>
      <c r="H22" s="16">
        <f>G22+H23</f>
        <v>13</v>
      </c>
      <c r="I22" s="16"/>
      <c r="J22" s="17"/>
      <c r="K22" s="16"/>
      <c r="L22" s="17">
        <f>H22</f>
        <v>13</v>
      </c>
      <c r="M22" s="16">
        <f>L22+M23</f>
        <v>22</v>
      </c>
      <c r="N22" s="16"/>
      <c r="O22" s="16"/>
      <c r="P22" s="17"/>
      <c r="Q22" s="17">
        <f>M22</f>
        <v>22</v>
      </c>
      <c r="R22" s="16">
        <f>Q22+R23</f>
        <v>31</v>
      </c>
      <c r="S22" s="16"/>
      <c r="T22" s="16"/>
      <c r="U22" s="16"/>
      <c r="V22" s="17">
        <f>R18</f>
        <v>20</v>
      </c>
      <c r="W22" s="16">
        <f>V22+W23</f>
        <v>32</v>
      </c>
      <c r="X22" s="16"/>
      <c r="Y22" s="16"/>
      <c r="Z22" s="16"/>
      <c r="AA22" s="16"/>
      <c r="AB22" s="16"/>
      <c r="AC22" s="16"/>
    </row>
    <row r="23" spans="1:29" ht="15.75" thickBot="1" x14ac:dyDescent="0.3">
      <c r="B23" s="2"/>
      <c r="G23" s="122" t="s">
        <v>3</v>
      </c>
      <c r="H23" s="123">
        <f>'Questions &amp; Data'!U6</f>
        <v>6</v>
      </c>
      <c r="L23" s="122" t="s">
        <v>10</v>
      </c>
      <c r="M23" s="123">
        <f>'Questions &amp; Data'!U9</f>
        <v>9</v>
      </c>
      <c r="Q23" s="122" t="s">
        <v>14</v>
      </c>
      <c r="R23" s="123">
        <f>'Questions &amp; Data'!U13</f>
        <v>9</v>
      </c>
      <c r="V23" s="80" t="s">
        <v>17</v>
      </c>
      <c r="W23" s="81">
        <f>'Questions &amp; Data'!U16</f>
        <v>12</v>
      </c>
    </row>
    <row r="24" spans="1:29" s="15" customFormat="1" x14ac:dyDescent="0.25">
      <c r="A24" s="16"/>
      <c r="B24" s="16"/>
      <c r="C24" s="16"/>
      <c r="D24" s="16"/>
      <c r="E24" s="17"/>
      <c r="F24" s="16"/>
      <c r="G24" s="16">
        <f>H24-H23</f>
        <v>7</v>
      </c>
      <c r="H24" s="16">
        <f>L24</f>
        <v>13</v>
      </c>
      <c r="I24" s="16"/>
      <c r="J24" s="17"/>
      <c r="K24" s="16"/>
      <c r="L24" s="16">
        <f>M24-M23</f>
        <v>13</v>
      </c>
      <c r="M24" s="16">
        <f>Q24</f>
        <v>22</v>
      </c>
      <c r="N24" s="16"/>
      <c r="O24" s="16"/>
      <c r="P24" s="17"/>
      <c r="Q24" s="16">
        <f>R24-R23</f>
        <v>22</v>
      </c>
      <c r="R24" s="16">
        <f>V28</f>
        <v>31</v>
      </c>
      <c r="S24" s="16"/>
      <c r="T24" s="16"/>
      <c r="U24" s="16"/>
      <c r="V24" s="16">
        <f>W24-W23</f>
        <v>21</v>
      </c>
      <c r="W24" s="16">
        <f>AA20</f>
        <v>33</v>
      </c>
      <c r="X24" s="16"/>
      <c r="Y24" s="16"/>
      <c r="Z24" s="16"/>
      <c r="AA24" s="16"/>
      <c r="AB24" s="16"/>
      <c r="AC24" s="16"/>
    </row>
    <row r="25" spans="1:29" s="15" customFormat="1" x14ac:dyDescent="0.25">
      <c r="A25" s="16"/>
      <c r="B25" s="17"/>
      <c r="C25" s="16"/>
      <c r="D25" s="16"/>
      <c r="E25" s="17"/>
      <c r="F25" s="16"/>
      <c r="G25" s="16"/>
      <c r="H25" s="16"/>
      <c r="I25" s="16"/>
      <c r="J25" s="17"/>
      <c r="K25" s="16"/>
      <c r="L25" s="16"/>
      <c r="M25" s="16"/>
      <c r="N25" s="16"/>
      <c r="O25" s="16"/>
      <c r="P25" s="17"/>
      <c r="Q25" s="16"/>
      <c r="R25" s="16"/>
      <c r="S25" s="16"/>
      <c r="T25" s="16"/>
      <c r="U25" s="16"/>
      <c r="V25" s="16"/>
      <c r="W25" s="16"/>
      <c r="X25" s="16"/>
      <c r="Y25" s="16"/>
      <c r="Z25" s="16"/>
      <c r="AA25" s="16"/>
      <c r="AB25" s="16"/>
      <c r="AC25" s="16"/>
    </row>
    <row r="26" spans="1:29" s="15" customFormat="1" ht="15.75" thickBot="1" x14ac:dyDescent="0.3">
      <c r="A26" s="16"/>
      <c r="B26" s="17"/>
      <c r="C26" s="16"/>
      <c r="D26" s="16"/>
      <c r="E26" s="17"/>
      <c r="F26" s="16"/>
      <c r="G26" s="16"/>
      <c r="H26" s="16"/>
      <c r="I26" s="16"/>
      <c r="J26" s="17"/>
      <c r="K26" s="16"/>
      <c r="L26" s="16"/>
      <c r="M26" s="16"/>
      <c r="N26" s="16"/>
      <c r="O26" s="16"/>
      <c r="P26" s="17"/>
      <c r="Q26" s="16"/>
      <c r="R26" s="16"/>
      <c r="S26" s="16"/>
      <c r="T26" s="16"/>
      <c r="U26" s="16"/>
      <c r="V26" s="17">
        <f>R22</f>
        <v>31</v>
      </c>
      <c r="W26" s="16">
        <f>V26+W27</f>
        <v>33</v>
      </c>
      <c r="X26" s="16"/>
      <c r="Y26" s="16"/>
      <c r="Z26" s="16"/>
      <c r="AA26" s="16"/>
      <c r="AB26" s="16"/>
      <c r="AC26" s="16"/>
    </row>
    <row r="27" spans="1:29" ht="15.75" thickBot="1" x14ac:dyDescent="0.3">
      <c r="B27" s="2"/>
      <c r="L27" s="2"/>
      <c r="V27" s="122" t="s">
        <v>18</v>
      </c>
      <c r="W27" s="123">
        <f>'Questions &amp; Data'!U17</f>
        <v>2</v>
      </c>
    </row>
    <row r="28" spans="1:29" s="15" customFormat="1" x14ac:dyDescent="0.25">
      <c r="A28" s="16"/>
      <c r="B28" s="17"/>
      <c r="C28" s="16"/>
      <c r="D28" s="16"/>
      <c r="E28" s="17"/>
      <c r="F28" s="16"/>
      <c r="G28" s="16"/>
      <c r="H28" s="16"/>
      <c r="I28" s="16"/>
      <c r="J28" s="17"/>
      <c r="K28" s="16"/>
      <c r="L28" s="16"/>
      <c r="M28" s="16"/>
      <c r="N28" s="16"/>
      <c r="O28" s="16"/>
      <c r="P28" s="17"/>
      <c r="Q28" s="16"/>
      <c r="R28" s="16"/>
      <c r="S28" s="16"/>
      <c r="T28" s="16"/>
      <c r="U28" s="16"/>
      <c r="V28" s="16">
        <f>W28-W27</f>
        <v>31</v>
      </c>
      <c r="W28" s="16">
        <f>AA20</f>
        <v>33</v>
      </c>
      <c r="X28" s="16"/>
      <c r="Y28" s="16"/>
      <c r="Z28" s="16"/>
      <c r="AA28" s="16"/>
      <c r="AB28" s="16"/>
      <c r="AC28" s="1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Questions &amp; Data</vt:lpstr>
      <vt:lpstr>Network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Dean H.</dc:creator>
  <cp:lastModifiedBy>Jensen, Dean H.</cp:lastModifiedBy>
  <dcterms:created xsi:type="dcterms:W3CDTF">2017-02-21T04:11:23Z</dcterms:created>
  <dcterms:modified xsi:type="dcterms:W3CDTF">2017-04-20T22:26:01Z</dcterms:modified>
</cp:coreProperties>
</file>