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325"/>
  <workbookPr defaultThemeVersion="124226"/>
  <mc:AlternateContent xmlns:mc="http://schemas.openxmlformats.org/markup-compatibility/2006">
    <mc:Choice Requires="x15">
      <x15ac:absPath xmlns:x15ac="http://schemas.microsoft.com/office/spreadsheetml/2010/11/ac" url="\\sdsmt-web03.sdsmt.edu\jensen\IENG366\Materials\"/>
    </mc:Choice>
  </mc:AlternateContent>
  <xr:revisionPtr revIDLastSave="0" documentId="13_ncr:1_{2113051B-5D33-4677-85F9-38767EC2F65B}" xr6:coauthVersionLast="45" xr6:coauthVersionMax="45" xr10:uidLastSave="{00000000-0000-0000-0000-000000000000}"/>
  <bookViews>
    <workbookView xWindow="-21750" yWindow="300" windowWidth="20595" windowHeight="15015" activeTab="4" xr2:uid="{00000000-000D-0000-FFFF-FFFF00000000}"/>
  </bookViews>
  <sheets>
    <sheet name="Cover Sheet" sheetId="5" r:id="rId1"/>
    <sheet name="Linear Programming" sheetId="1" r:id="rId2"/>
    <sheet name="Expected Value" sheetId="2" r:id="rId3"/>
    <sheet name="Decision Tree" sheetId="3" r:id="rId4"/>
    <sheet name="Uncertainty" sheetId="4" r:id="rId5"/>
  </sheets>
  <definedNames>
    <definedName name="solver_adj" localSheetId="1" hidden="1">'Linear Programming'!$C$12:$G$14</definedName>
    <definedName name="solver_cvg" localSheetId="1" hidden="1">0.0001</definedName>
    <definedName name="solver_drv" localSheetId="1" hidden="1">2</definedName>
    <definedName name="solver_eng" localSheetId="1" hidden="1">2</definedName>
    <definedName name="solver_est" localSheetId="1" hidden="1">1</definedName>
    <definedName name="solver_itr" localSheetId="1" hidden="1">2147483647</definedName>
    <definedName name="solver_lhs1" localSheetId="1" hidden="1">'Linear Programming'!$C$15</definedName>
    <definedName name="solver_lhs2" localSheetId="1" hidden="1">'Linear Programming'!$D$15</definedName>
    <definedName name="solver_lhs3" localSheetId="1" hidden="1">'Linear Programming'!$E$15</definedName>
    <definedName name="solver_lhs4" localSheetId="1" hidden="1">'Linear Programming'!$F$15</definedName>
    <definedName name="solver_lhs5" localSheetId="1" hidden="1">'Linear Programming'!$G$15</definedName>
    <definedName name="solver_lhs6" localSheetId="1" hidden="1">'Linear Programming'!$H$12</definedName>
    <definedName name="solver_lhs7" localSheetId="1" hidden="1">'Linear Programming'!$H$13</definedName>
    <definedName name="solver_lhs8" localSheetId="1" hidden="1">'Linear Programming'!$H$14</definedName>
    <definedName name="solver_mip" localSheetId="1" hidden="1">2147483647</definedName>
    <definedName name="solver_mni" localSheetId="1" hidden="1">30</definedName>
    <definedName name="solver_mrt" localSheetId="1" hidden="1">0.075</definedName>
    <definedName name="solver_msl" localSheetId="1" hidden="1">2</definedName>
    <definedName name="solver_neg" localSheetId="1" hidden="1">1</definedName>
    <definedName name="solver_nod" localSheetId="1" hidden="1">2147483647</definedName>
    <definedName name="solver_num" localSheetId="1" hidden="1">8</definedName>
    <definedName name="solver_nwt" localSheetId="1" hidden="1">1</definedName>
    <definedName name="solver_opt" localSheetId="1" hidden="1">'Linear Programming'!$I$20</definedName>
    <definedName name="solver_pre" localSheetId="1" hidden="1">0.000001</definedName>
    <definedName name="solver_rbv" localSheetId="1" hidden="1">2</definedName>
    <definedName name="solver_rel1" localSheetId="1" hidden="1">1</definedName>
    <definedName name="solver_rel2" localSheetId="1" hidden="1">1</definedName>
    <definedName name="solver_rel3" localSheetId="1" hidden="1">1</definedName>
    <definedName name="solver_rel4" localSheetId="1" hidden="1">1</definedName>
    <definedName name="solver_rel5" localSheetId="1" hidden="1">1</definedName>
    <definedName name="solver_rel6" localSheetId="1" hidden="1">2</definedName>
    <definedName name="solver_rel7" localSheetId="1" hidden="1">2</definedName>
    <definedName name="solver_rel8" localSheetId="1" hidden="1">2</definedName>
    <definedName name="solver_rhs1" localSheetId="1" hidden="1">'Linear Programming'!$C$16</definedName>
    <definedName name="solver_rhs2" localSheetId="1" hidden="1">'Linear Programming'!$D$16</definedName>
    <definedName name="solver_rhs3" localSheetId="1" hidden="1">'Linear Programming'!$E$16</definedName>
    <definedName name="solver_rhs4" localSheetId="1" hidden="1">'Linear Programming'!$F$16</definedName>
    <definedName name="solver_rhs5" localSheetId="1" hidden="1">'Linear Programming'!$G$16</definedName>
    <definedName name="solver_rhs6" localSheetId="1" hidden="1">'Linear Programming'!$H$17</definedName>
    <definedName name="solver_rhs7" localSheetId="1" hidden="1">'Linear Programming'!$H$18</definedName>
    <definedName name="solver_rhs8" localSheetId="1" hidden="1">'Linear Programming'!$H$19</definedName>
    <definedName name="solver_rlx" localSheetId="1" hidden="1">2</definedName>
    <definedName name="solver_rsd" localSheetId="1" hidden="1">0</definedName>
    <definedName name="solver_scl" localSheetId="1" hidden="1">2</definedName>
    <definedName name="solver_sho" localSheetId="1" hidden="1">2</definedName>
    <definedName name="solver_ssz" localSheetId="1" hidden="1">100</definedName>
    <definedName name="solver_tim" localSheetId="1" hidden="1">2147483647</definedName>
    <definedName name="solver_tol" localSheetId="1" hidden="1">0.01</definedName>
    <definedName name="solver_typ" localSheetId="1" hidden="1">2</definedName>
    <definedName name="solver_val" localSheetId="1" hidden="1">0</definedName>
    <definedName name="solver_ver" localSheetId="1" hidden="1">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4" i="2" l="1"/>
  <c r="H8" i="2"/>
  <c r="H7" i="2"/>
  <c r="H6" i="2"/>
  <c r="H5" i="2"/>
  <c r="G8" i="4"/>
  <c r="G7" i="4"/>
  <c r="G6" i="4"/>
  <c r="G5" i="4"/>
  <c r="G4" i="4"/>
  <c r="F8" i="4"/>
  <c r="F7" i="4"/>
  <c r="F6" i="4"/>
  <c r="F5" i="4"/>
  <c r="F4" i="4"/>
  <c r="H20" i="1" l="1"/>
  <c r="J16" i="1"/>
  <c r="H13" i="1"/>
  <c r="H14" i="1"/>
  <c r="H12" i="1"/>
  <c r="D15" i="1"/>
  <c r="E15" i="1"/>
  <c r="F15" i="1"/>
  <c r="G15" i="1"/>
  <c r="C15" i="1"/>
  <c r="I18" i="1"/>
  <c r="I19" i="1"/>
  <c r="I17" i="1"/>
  <c r="F5" i="2"/>
  <c r="F6" i="2"/>
  <c r="F7" i="2"/>
  <c r="I4" i="2" s="1"/>
  <c r="F8" i="2"/>
  <c r="F4" i="2"/>
  <c r="D22" i="3"/>
  <c r="J19" i="3"/>
  <c r="J14" i="3"/>
  <c r="J8" i="3"/>
  <c r="J3" i="3"/>
  <c r="C7" i="1"/>
  <c r="C6" i="1"/>
  <c r="C4" i="1"/>
  <c r="I8" i="2" l="1"/>
  <c r="I7" i="2"/>
  <c r="I5" i="2"/>
  <c r="I6" i="2"/>
  <c r="I20" i="1"/>
  <c r="H16" i="3"/>
  <c r="H5" i="3"/>
  <c r="D11" i="3" l="1"/>
  <c r="B16" i="3" s="1"/>
</calcChain>
</file>

<file path=xl/sharedStrings.xml><?xml version="1.0" encoding="utf-8"?>
<sst xmlns="http://schemas.openxmlformats.org/spreadsheetml/2006/main" count="121" uniqueCount="96">
  <si>
    <t>Machining:</t>
  </si>
  <si>
    <t>Assembly:</t>
  </si>
  <si>
    <t>Product X</t>
  </si>
  <si>
    <t>Product Y</t>
  </si>
  <si>
    <t>Units to Produce:</t>
  </si>
  <si>
    <t>Profit Calculation:</t>
  </si>
  <si>
    <t>Option:</t>
  </si>
  <si>
    <t>A</t>
  </si>
  <si>
    <t>B</t>
  </si>
  <si>
    <t>C</t>
  </si>
  <si>
    <t>Recession</t>
  </si>
  <si>
    <t>Stability</t>
  </si>
  <si>
    <t>Expansion</t>
  </si>
  <si>
    <t>Expected Value</t>
  </si>
  <si>
    <t>Payout</t>
  </si>
  <si>
    <t>Probabilities</t>
  </si>
  <si>
    <t>E(x)</t>
  </si>
  <si>
    <t>International</t>
  </si>
  <si>
    <t>National</t>
  </si>
  <si>
    <t>D2</t>
  </si>
  <si>
    <t>D3</t>
  </si>
  <si>
    <t>High</t>
  </si>
  <si>
    <t>Low</t>
  </si>
  <si>
    <t>Market</t>
  </si>
  <si>
    <t>Sell</t>
  </si>
  <si>
    <t>D1</t>
  </si>
  <si>
    <t>An invention could be sold now for $9 million (100% chance of seeing that profit), or the invention could be taken to market by the company.  If taken to market, there is a 20% probability that it could have a high demand; otherwise a low demand  would result in a lower market value.  Put the appropriate probabilities into the white probability cells (above), and the appropriate probability and payout in the grey cells (above, right).</t>
  </si>
  <si>
    <t>In either demand case, the firm will have to decide whether to market it Internationally or just Nationally.  If the market demand is High and the decision is to go International, there is an equal probability of either a $12 million profit or a $16 million profit.  If the market demand is High and it is marketed Nationally, then there is a 40% chance of either a $4 million payout, a 40% chance of a $3 million loss, or a 20% chance of a $1 million loss.  Put the appropriate probabilties and associated payouts in the tan cells (above, right).</t>
  </si>
  <si>
    <t>If the market demand is Low and it is marketed Internationally, then there is an 80% chance of a $6 million profit, and a 20% chance of a $3 million loss.  If market demand is Low and it is marketed Nationally, then there is a 40% chance of getting a $6 million profit, a 40% chance of a $2 million loss, and a 20% chance of a $2 million profit.  Put the appropriate probabilities and the associated payouts in the red cells (above, right).</t>
  </si>
  <si>
    <t>In the boxes below each green label, enter a formula to compute the appropriate expected value; and in the boxes below each yellow decision label, enter a formula to compute the maximum of the appropriate expected values.  Working top to bottom and right to left, enter the remaining formulas for expected value at the green nodes and the maximum of the expected values at the yellow decision nodes for the decision tree.</t>
  </si>
  <si>
    <t>Probability of Economic Conditions:</t>
  </si>
  <si>
    <t>D</t>
  </si>
  <si>
    <t>E</t>
  </si>
  <si>
    <t>If the estimated probability of Recession is 40% and Expansion is 20%, which option(s) should be chosen? (Enter the appropriate probabilities in the green cells)</t>
  </si>
  <si>
    <t>A mining company has acquired the options to develop five sites (A - E).  The value of each of the sites has been estimated in the payout table (above) under the conditions of global economic Recession, Stability, and Expansion.  The firm can only manage a loss of $1.06 million on the down side.  Enter formulas to compute the Expected Value of each option (yellow cells), and decide what site(s) to develop under the following conditions:</t>
  </si>
  <si>
    <t>If the estimated probability of Recession is 40% and Expansion is 40%, which option(s) should be chosen? (Enter the appropriate probabilities in the green cells)</t>
  </si>
  <si>
    <t>If the decision was to be made under the conditions of economic uncertainty (equally likely), which option(s) should be chosen? (Enter the appropriate probabilities in the green cells)</t>
  </si>
  <si>
    <t>State of Economic Nature:</t>
  </si>
  <si>
    <t>A mining company has acquired the options to develop five sites (A - E).  The value of each of the sites has been estimated in the payout table (above) under the conditions of global economic Recession, Stability, and Expansion.  The firm can only choose ONE option to develop.  Which option should be selected under conditions of economic uncertainty, if:</t>
  </si>
  <si>
    <t>The firm prefers the Maxi-Max solution?</t>
  </si>
  <si>
    <t>The firm prefers the Maxi-Min solution?</t>
  </si>
  <si>
    <t>Maximum</t>
  </si>
  <si>
    <t>Regret</t>
  </si>
  <si>
    <t>The firm prefers the Mini-Max-Regret solution? (Enter formulas in the green column cells to decide)</t>
  </si>
  <si>
    <t>Hurwicz</t>
  </si>
  <si>
    <t>(alpha = .3)</t>
  </si>
  <si>
    <t>The firm prefers the Hurwicz (optimistic alpha = .3) solution? (Enter formulas in the blue column cells to decide)</t>
  </si>
  <si>
    <t>Units to Ship</t>
  </si>
  <si>
    <t>Location A</t>
  </si>
  <si>
    <t>Location B</t>
  </si>
  <si>
    <t>Location C</t>
  </si>
  <si>
    <t>Location D</t>
  </si>
  <si>
    <t>Location E</t>
  </si>
  <si>
    <t>Customer X Cost</t>
  </si>
  <si>
    <t>Customer Y Cost</t>
  </si>
  <si>
    <t>Customer Z Cost</t>
  </si>
  <si>
    <t>Demand</t>
  </si>
  <si>
    <t>Inventory at Loc:</t>
  </si>
  <si>
    <t>Cost</t>
  </si>
  <si>
    <t>To Customer X:</t>
  </si>
  <si>
    <t>To Customer Y:</t>
  </si>
  <si>
    <t>To Customer Z:</t>
  </si>
  <si>
    <t>Total Shipped:</t>
  </si>
  <si>
    <t>Total Shipped to Customer</t>
  </si>
  <si>
    <t>Total:</t>
  </si>
  <si>
    <t>Total Inventory</t>
  </si>
  <si>
    <t>The AmaBay company provides free shipping to its customers, but it still has to pay the transportation firms.  Find the best way to ship product to three customers (X,Y &amp; Z) from the five warehouse locations (A - E).  Of course, there are some constraints:  (1) the total shipped from each warehouse cannot exceed the inventory at that location; (2) the total shipped to the customer must equal the demand from each customer.  Use the Linear Programming solver to find the best solution for the company</t>
  </si>
  <si>
    <t>Enter formulas in the blank, blue cells to compute the total shipped from each warehouse location; and enter formulas in the blank, yellow cells to compute the total units shipped to each customer.  Also, enter formulas to compute the total cost of shipping units to each Customer from each Location in the tan cells.  Finally, construct a formula to compute the total shipping cost for all three customers and put this into the green cell.  (Check your work.)</t>
  </si>
  <si>
    <t>Use the Linear Programming (Simplex Method) in the Excel Solver (under the Data heading - far right of tool bar) to solve the problem:  (i)  Solve for the green cell; (ii) Manipulate the values in the white cells; (iii) add the appropriate constraints to meet conditions (1) and (2) in the problem statement; and (iv) save your final solution by keeping your values.  Know how to interpret this table for the exam.</t>
  </si>
  <si>
    <t xml:space="preserve">IENG 366: </t>
  </si>
  <si>
    <t>Engineering Management</t>
  </si>
  <si>
    <t xml:space="preserve">Submitted by: </t>
  </si>
  <si>
    <t xml:space="preserve">Date: </t>
  </si>
  <si>
    <t xml:space="preserve">HW 02: </t>
  </si>
  <si>
    <t>Decision-Making Assignment</t>
  </si>
  <si>
    <t>Constraints</t>
  </si>
  <si>
    <t>Pick Option D to maximize the minimum payout at $0 dollars.</t>
  </si>
  <si>
    <t>Pick Option D to minimize the maximum regret at $500, 000 dollars.</t>
  </si>
  <si>
    <t>The firm should sell the intellectual property now for a guarenteed payout of $9 million dollars (the highest expected value branch).</t>
  </si>
  <si>
    <t>Risk</t>
  </si>
  <si>
    <t>Expected</t>
  </si>
  <si>
    <t>D,A,B</t>
  </si>
  <si>
    <t>D,C,E</t>
  </si>
  <si>
    <t>Pick Options A, B, and D for an expected payout of $718,600 against a risk of $1.056 million.</t>
  </si>
  <si>
    <t>D,E,B</t>
  </si>
  <si>
    <t>D,E,A</t>
  </si>
  <si>
    <t>Pick Options A, D, and E for an expected payout of $1,354,800 against a risk of $1.001 million.</t>
  </si>
  <si>
    <t>Pick Options A, D, and E for an expected payout of $1,254,078 against a risk of $1.001 million.</t>
  </si>
  <si>
    <t>Options</t>
  </si>
  <si>
    <t>D,C</t>
  </si>
  <si>
    <t>SOLUTION KEY</t>
  </si>
  <si>
    <t>10 PTS</t>
  </si>
  <si>
    <t>20 PTS</t>
  </si>
  <si>
    <t>100 PTS</t>
  </si>
  <si>
    <t>Pick Option E with the highest expected payout at 30% optimism.</t>
  </si>
  <si>
    <t>Pick Option E to obtain $2.2 million dollars and maximize the maximum payout.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</si>
</sst>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_(&quot;$&quot;* #,##0_);_(&quot;$&quot;* \(#,##0\);_(&quot;$&quot;* &quot;-&quot;??_);_(@_)"/>
    <numFmt numFmtId="165" formatCode="_([$$-409]* #,##0_);_([$$-409]* \(#,##0\);_([$$-409]* &quot;-&quot;??_);_(@_)"/>
  </numFmts>
  <fonts count="14" x14ac:knownFonts="1">
    <font>
      <sz val="11"/>
      <color theme="1"/>
      <name val="Calibri"/>
      <family val="2"/>
      <scheme val="minor"/>
    </font>
    <font>
      <sz val="11"/>
      <color theme="1"/>
      <name val="Calibri"/>
      <family val="2"/>
      <scheme val="minor"/>
    </font>
    <font>
      <b/>
      <sz val="11"/>
      <color theme="1"/>
      <name val="Calibri"/>
      <family val="2"/>
      <scheme val="minor"/>
    </font>
    <font>
      <i/>
      <sz val="11"/>
      <color theme="1"/>
      <name val="Calibri"/>
      <family val="2"/>
      <scheme val="minor"/>
    </font>
    <font>
      <b/>
      <sz val="11"/>
      <color rgb="FFC00000"/>
      <name val="Calibri"/>
      <family val="2"/>
      <scheme val="minor"/>
    </font>
    <font>
      <b/>
      <i/>
      <sz val="11"/>
      <color theme="1"/>
      <name val="Calibri"/>
      <family val="2"/>
      <scheme val="minor"/>
    </font>
    <font>
      <sz val="14"/>
      <color theme="1"/>
      <name val="Calibri"/>
      <family val="2"/>
      <scheme val="minor"/>
    </font>
    <font>
      <b/>
      <sz val="14"/>
      <color theme="1"/>
      <name val="Calibri"/>
      <family val="2"/>
      <scheme val="minor"/>
    </font>
    <font>
      <i/>
      <strike/>
      <sz val="11"/>
      <color theme="1"/>
      <name val="Calibri"/>
      <family val="2"/>
      <scheme val="minor"/>
    </font>
    <font>
      <i/>
      <strike/>
      <sz val="11"/>
      <color rgb="FFC00000"/>
      <name val="Calibri"/>
      <family val="2"/>
      <scheme val="minor"/>
    </font>
    <font>
      <b/>
      <i/>
      <sz val="14"/>
      <color rgb="FFC00000"/>
      <name val="Calibri"/>
      <family val="2"/>
      <scheme val="minor"/>
    </font>
    <font>
      <b/>
      <i/>
      <sz val="12"/>
      <color rgb="FFC00000"/>
      <name val="Calibri"/>
      <family val="2"/>
      <scheme val="minor"/>
    </font>
    <font>
      <b/>
      <sz val="16"/>
      <color rgb="FFC00000"/>
      <name val="Calibri"/>
      <family val="2"/>
      <scheme val="minor"/>
    </font>
    <font>
      <b/>
      <i/>
      <sz val="16"/>
      <color rgb="FFC00000"/>
      <name val="Calibri"/>
      <family val="2"/>
      <scheme val="minor"/>
    </font>
  </fonts>
  <fills count="10">
    <fill>
      <patternFill patternType="none"/>
    </fill>
    <fill>
      <patternFill patternType="gray125"/>
    </fill>
    <fill>
      <patternFill patternType="solid">
        <fgColor rgb="FFFFFF00"/>
        <bgColor indexed="64"/>
      </patternFill>
    </fill>
    <fill>
      <patternFill patternType="solid">
        <fgColor theme="3" tint="0.59999389629810485"/>
        <bgColor indexed="64"/>
      </patternFill>
    </fill>
    <fill>
      <patternFill patternType="solid">
        <fgColor theme="3" tint="0.79998168889431442"/>
        <bgColor indexed="64"/>
      </patternFill>
    </fill>
    <fill>
      <patternFill patternType="solid">
        <fgColor theme="6" tint="0.79998168889431442"/>
        <bgColor indexed="64"/>
      </patternFill>
    </fill>
    <fill>
      <patternFill patternType="solid">
        <fgColor theme="6" tint="0.59999389629810485"/>
        <bgColor indexed="64"/>
      </patternFill>
    </fill>
    <fill>
      <patternFill patternType="solid">
        <fgColor theme="2" tint="-0.249977111117893"/>
        <bgColor indexed="64"/>
      </patternFill>
    </fill>
    <fill>
      <patternFill patternType="solid">
        <fgColor theme="5" tint="0.59999389629810485"/>
        <bgColor indexed="64"/>
      </patternFill>
    </fill>
    <fill>
      <patternFill patternType="solid">
        <fgColor theme="0" tint="-0.14999847407452621"/>
        <bgColor indexed="64"/>
      </patternFill>
    </fill>
  </fills>
  <borders count="34">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double">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bottom style="medium">
        <color indexed="64"/>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154">
    <xf numFmtId="0" fontId="0" fillId="0" borderId="0" xfId="0"/>
    <xf numFmtId="0" fontId="0" fillId="0" borderId="0" xfId="0" applyAlignment="1">
      <alignment horizontal="right"/>
    </xf>
    <xf numFmtId="9" fontId="0" fillId="0" borderId="0" xfId="2" applyFont="1" applyAlignment="1">
      <alignment horizontal="center"/>
    </xf>
    <xf numFmtId="0" fontId="0" fillId="0" borderId="0" xfId="0" applyAlignment="1">
      <alignment horizontal="center"/>
    </xf>
    <xf numFmtId="0" fontId="0" fillId="0" borderId="2" xfId="0" applyBorder="1" applyAlignment="1">
      <alignment horizontal="center"/>
    </xf>
    <xf numFmtId="0" fontId="0" fillId="0" borderId="0" xfId="0" applyBorder="1" applyAlignment="1">
      <alignment horizontal="center"/>
    </xf>
    <xf numFmtId="0" fontId="0" fillId="0" borderId="0" xfId="0" applyFill="1" applyBorder="1" applyAlignment="1">
      <alignment horizontal="center"/>
    </xf>
    <xf numFmtId="0" fontId="0" fillId="0" borderId="1" xfId="0" applyBorder="1" applyAlignment="1">
      <alignment horizontal="center"/>
    </xf>
    <xf numFmtId="9" fontId="0" fillId="0" borderId="0" xfId="2" applyFont="1" applyBorder="1" applyAlignment="1">
      <alignment horizontal="center"/>
    </xf>
    <xf numFmtId="0" fontId="0" fillId="0" borderId="6" xfId="0" applyBorder="1" applyAlignment="1">
      <alignment horizontal="center"/>
    </xf>
    <xf numFmtId="9" fontId="0" fillId="0" borderId="3" xfId="2" applyFont="1" applyBorder="1" applyAlignment="1">
      <alignment horizontal="center"/>
    </xf>
    <xf numFmtId="44" fontId="0" fillId="0" borderId="6" xfId="1" applyFont="1" applyBorder="1" applyAlignment="1">
      <alignment horizontal="center"/>
    </xf>
    <xf numFmtId="164" fontId="0" fillId="0" borderId="0" xfId="1" applyNumberFormat="1" applyFont="1" applyAlignment="1">
      <alignment horizontal="center"/>
    </xf>
    <xf numFmtId="164" fontId="0" fillId="0" borderId="0" xfId="1" applyNumberFormat="1" applyFont="1" applyBorder="1" applyAlignment="1">
      <alignment horizontal="center"/>
    </xf>
    <xf numFmtId="165" fontId="0" fillId="0" borderId="0" xfId="0" applyNumberFormat="1" applyAlignment="1">
      <alignment horizontal="center"/>
    </xf>
    <xf numFmtId="165" fontId="0" fillId="6" borderId="4" xfId="0" applyNumberFormat="1" applyFill="1" applyBorder="1" applyAlignment="1">
      <alignment horizontal="center"/>
    </xf>
    <xf numFmtId="165" fontId="0" fillId="0" borderId="3" xfId="0" applyNumberFormat="1" applyBorder="1" applyAlignment="1">
      <alignment horizontal="center"/>
    </xf>
    <xf numFmtId="165" fontId="0" fillId="0" borderId="0" xfId="0" applyNumberFormat="1" applyBorder="1" applyAlignment="1">
      <alignment horizontal="center"/>
    </xf>
    <xf numFmtId="164" fontId="0" fillId="2" borderId="4" xfId="1" applyNumberFormat="1" applyFont="1" applyFill="1" applyBorder="1" applyAlignment="1">
      <alignment horizontal="center"/>
    </xf>
    <xf numFmtId="164" fontId="0" fillId="0" borderId="3" xfId="1" applyNumberFormat="1" applyFont="1" applyBorder="1" applyAlignment="1">
      <alignment horizontal="center"/>
    </xf>
    <xf numFmtId="164" fontId="0" fillId="6" borderId="4" xfId="1" applyNumberFormat="1" applyFont="1" applyFill="1" applyBorder="1" applyAlignment="1">
      <alignment horizontal="center"/>
    </xf>
    <xf numFmtId="9" fontId="0" fillId="7" borderId="5" xfId="2" applyFont="1" applyFill="1" applyBorder="1" applyAlignment="1">
      <alignment horizontal="center"/>
    </xf>
    <xf numFmtId="164" fontId="0" fillId="7" borderId="6" xfId="1" applyNumberFormat="1" applyFont="1" applyFill="1" applyBorder="1" applyAlignment="1">
      <alignment horizontal="center"/>
    </xf>
    <xf numFmtId="9" fontId="0" fillId="8" borderId="5" xfId="2" applyFont="1" applyFill="1" applyBorder="1" applyAlignment="1">
      <alignment horizontal="center"/>
    </xf>
    <xf numFmtId="164" fontId="0" fillId="8" borderId="6" xfId="1" applyNumberFormat="1" applyFont="1" applyFill="1" applyBorder="1" applyAlignment="1">
      <alignment horizontal="center"/>
    </xf>
    <xf numFmtId="9" fontId="0" fillId="9" borderId="5" xfId="2" applyFont="1" applyFill="1" applyBorder="1" applyAlignment="1">
      <alignment horizontal="center"/>
    </xf>
    <xf numFmtId="164" fontId="0" fillId="9" borderId="6" xfId="1" applyNumberFormat="1" applyFont="1" applyFill="1" applyBorder="1" applyAlignment="1">
      <alignment horizontal="center"/>
    </xf>
    <xf numFmtId="0" fontId="0" fillId="0" borderId="14" xfId="0" applyBorder="1" applyAlignment="1">
      <alignment horizontal="center"/>
    </xf>
    <xf numFmtId="164" fontId="0" fillId="0" borderId="7" xfId="1" applyNumberFormat="1" applyFont="1" applyBorder="1"/>
    <xf numFmtId="164" fontId="0" fillId="0" borderId="9" xfId="1" applyNumberFormat="1" applyFont="1" applyBorder="1"/>
    <xf numFmtId="164" fontId="0" fillId="0" borderId="10" xfId="1" applyNumberFormat="1" applyFont="1" applyBorder="1"/>
    <xf numFmtId="164" fontId="0" fillId="0" borderId="11" xfId="1" applyNumberFormat="1" applyFont="1" applyBorder="1"/>
    <xf numFmtId="164" fontId="0" fillId="0" borderId="12" xfId="1" applyNumberFormat="1" applyFont="1" applyBorder="1"/>
    <xf numFmtId="164" fontId="0" fillId="0" borderId="14" xfId="1" applyNumberFormat="1" applyFont="1" applyBorder="1"/>
    <xf numFmtId="164" fontId="0" fillId="0" borderId="20" xfId="1" applyNumberFormat="1" applyFont="1" applyBorder="1"/>
    <xf numFmtId="164" fontId="0" fillId="0" borderId="21" xfId="1" applyNumberFormat="1" applyFont="1" applyBorder="1"/>
    <xf numFmtId="164" fontId="0" fillId="0" borderId="19" xfId="1" applyNumberFormat="1" applyFont="1" applyBorder="1"/>
    <xf numFmtId="164" fontId="2" fillId="2" borderId="15" xfId="0" applyNumberFormat="1" applyFont="1" applyFill="1" applyBorder="1"/>
    <xf numFmtId="164" fontId="2" fillId="2" borderId="3" xfId="0" applyNumberFormat="1" applyFont="1" applyFill="1" applyBorder="1"/>
    <xf numFmtId="0" fontId="2" fillId="9" borderId="1" xfId="0" applyFont="1" applyFill="1" applyBorder="1" applyAlignment="1">
      <alignment horizontal="center"/>
    </xf>
    <xf numFmtId="0" fontId="5" fillId="9" borderId="15" xfId="0" applyFont="1" applyFill="1" applyBorder="1" applyAlignment="1">
      <alignment horizontal="center"/>
    </xf>
    <xf numFmtId="0" fontId="5" fillId="9" borderId="3" xfId="0" applyFont="1" applyFill="1" applyBorder="1" applyAlignment="1">
      <alignment horizontal="center"/>
    </xf>
    <xf numFmtId="0" fontId="0" fillId="9" borderId="12" xfId="0" applyFill="1" applyBorder="1" applyAlignment="1">
      <alignment horizontal="center"/>
    </xf>
    <xf numFmtId="0" fontId="0" fillId="9" borderId="19" xfId="0" applyFill="1" applyBorder="1" applyAlignment="1">
      <alignment horizontal="center"/>
    </xf>
    <xf numFmtId="0" fontId="0" fillId="9" borderId="14" xfId="0" applyFill="1" applyBorder="1" applyAlignment="1">
      <alignment horizontal="center"/>
    </xf>
    <xf numFmtId="9" fontId="0" fillId="6" borderId="10" xfId="2" applyFont="1" applyFill="1" applyBorder="1" applyAlignment="1">
      <alignment horizontal="center"/>
    </xf>
    <xf numFmtId="9" fontId="0" fillId="6" borderId="21" xfId="2" applyFont="1" applyFill="1" applyBorder="1" applyAlignment="1">
      <alignment horizontal="center"/>
    </xf>
    <xf numFmtId="9" fontId="0" fillId="6" borderId="11" xfId="2" applyFont="1" applyFill="1" applyBorder="1" applyAlignment="1">
      <alignment horizontal="center"/>
    </xf>
    <xf numFmtId="164" fontId="0" fillId="6" borderId="4" xfId="1" applyNumberFormat="1" applyFont="1" applyFill="1" applyBorder="1"/>
    <xf numFmtId="164" fontId="0" fillId="6" borderId="22" xfId="1" applyNumberFormat="1" applyFont="1" applyFill="1" applyBorder="1"/>
    <xf numFmtId="164" fontId="0" fillId="6" borderId="16" xfId="1" applyNumberFormat="1" applyFont="1" applyFill="1" applyBorder="1"/>
    <xf numFmtId="0" fontId="5" fillId="5" borderId="2" xfId="0" applyFont="1" applyFill="1" applyBorder="1" applyAlignment="1">
      <alignment horizontal="center"/>
    </xf>
    <xf numFmtId="0" fontId="5" fillId="5" borderId="3" xfId="0" applyFont="1" applyFill="1" applyBorder="1" applyAlignment="1">
      <alignment horizontal="center"/>
    </xf>
    <xf numFmtId="0" fontId="5" fillId="4" borderId="2" xfId="0" applyFont="1" applyFill="1" applyBorder="1" applyAlignment="1">
      <alignment horizontal="center"/>
    </xf>
    <xf numFmtId="0" fontId="5" fillId="4" borderId="3" xfId="0" applyFont="1" applyFill="1" applyBorder="1" applyAlignment="1">
      <alignment horizontal="center"/>
    </xf>
    <xf numFmtId="164" fontId="0" fillId="3" borderId="4" xfId="1" applyNumberFormat="1" applyFont="1" applyFill="1" applyBorder="1"/>
    <xf numFmtId="164" fontId="0" fillId="3" borderId="22" xfId="1" applyNumberFormat="1" applyFont="1" applyFill="1" applyBorder="1"/>
    <xf numFmtId="164" fontId="0" fillId="3" borderId="16" xfId="1" applyNumberFormat="1" applyFont="1" applyFill="1" applyBorder="1"/>
    <xf numFmtId="0" fontId="0" fillId="9" borderId="15" xfId="0" applyFill="1" applyBorder="1" applyAlignment="1">
      <alignment horizontal="right"/>
    </xf>
    <xf numFmtId="0" fontId="0" fillId="2" borderId="15" xfId="0" applyFill="1" applyBorder="1" applyAlignment="1">
      <alignment horizontal="center"/>
    </xf>
    <xf numFmtId="0" fontId="0" fillId="2" borderId="3" xfId="0" applyFill="1" applyBorder="1" applyAlignment="1">
      <alignment horizontal="center"/>
    </xf>
    <xf numFmtId="0" fontId="0" fillId="2" borderId="1" xfId="0" applyFill="1" applyBorder="1" applyAlignment="1">
      <alignment horizontal="center"/>
    </xf>
    <xf numFmtId="0" fontId="0" fillId="4" borderId="1" xfId="0" applyFill="1" applyBorder="1" applyAlignment="1">
      <alignment horizontal="right"/>
    </xf>
    <xf numFmtId="0" fontId="0" fillId="4" borderId="24" xfId="0" applyFill="1" applyBorder="1" applyAlignment="1">
      <alignment horizontal="center"/>
    </xf>
    <xf numFmtId="0" fontId="0" fillId="4" borderId="6" xfId="0" applyFill="1" applyBorder="1" applyAlignment="1">
      <alignment horizontal="center"/>
    </xf>
    <xf numFmtId="0" fontId="0" fillId="0" borderId="5" xfId="0" applyFill="1" applyBorder="1" applyAlignment="1">
      <alignment horizontal="center"/>
    </xf>
    <xf numFmtId="0" fontId="0" fillId="9" borderId="7" xfId="0" applyFill="1" applyBorder="1"/>
    <xf numFmtId="0" fontId="0" fillId="8" borderId="2" xfId="0" applyFill="1" applyBorder="1" applyAlignment="1">
      <alignment horizontal="right"/>
    </xf>
    <xf numFmtId="0" fontId="0" fillId="8" borderId="15" xfId="0" applyFill="1" applyBorder="1" applyAlignment="1">
      <alignment horizontal="right"/>
    </xf>
    <xf numFmtId="0" fontId="0" fillId="8" borderId="3" xfId="0" applyFill="1" applyBorder="1" applyAlignment="1">
      <alignment horizontal="right"/>
    </xf>
    <xf numFmtId="0" fontId="0" fillId="9" borderId="1" xfId="0" applyFill="1" applyBorder="1" applyAlignment="1">
      <alignment horizontal="right"/>
    </xf>
    <xf numFmtId="44" fontId="0" fillId="8" borderId="8" xfId="1" applyNumberFormat="1" applyFont="1" applyFill="1" applyBorder="1" applyAlignment="1">
      <alignment horizontal="center"/>
    </xf>
    <xf numFmtId="44" fontId="0" fillId="8" borderId="9" xfId="1" applyNumberFormat="1" applyFont="1" applyFill="1" applyBorder="1" applyAlignment="1">
      <alignment horizontal="center"/>
    </xf>
    <xf numFmtId="44" fontId="0" fillId="8" borderId="0" xfId="1" applyNumberFormat="1" applyFont="1" applyFill="1" applyBorder="1" applyAlignment="1">
      <alignment horizontal="center"/>
    </xf>
    <xf numFmtId="44" fontId="0" fillId="8" borderId="11" xfId="1" applyNumberFormat="1" applyFont="1" applyFill="1" applyBorder="1" applyAlignment="1">
      <alignment horizontal="center"/>
    </xf>
    <xf numFmtId="44" fontId="0" fillId="8" borderId="13" xfId="1" applyNumberFormat="1" applyFont="1" applyFill="1" applyBorder="1" applyAlignment="1">
      <alignment horizontal="center"/>
    </xf>
    <xf numFmtId="44" fontId="0" fillId="8" borderId="14" xfId="1" applyNumberFormat="1" applyFont="1" applyFill="1" applyBorder="1" applyAlignment="1">
      <alignment horizontal="center"/>
    </xf>
    <xf numFmtId="0" fontId="0" fillId="0" borderId="0" xfId="0" applyFill="1" applyBorder="1" applyAlignment="1">
      <alignment horizontal="right"/>
    </xf>
    <xf numFmtId="0" fontId="0" fillId="7" borderId="1" xfId="0" applyFill="1" applyBorder="1" applyAlignment="1">
      <alignment horizontal="center"/>
    </xf>
    <xf numFmtId="44" fontId="0" fillId="7" borderId="15" xfId="1" applyNumberFormat="1" applyFont="1" applyFill="1" applyBorder="1" applyAlignment="1">
      <alignment horizontal="center"/>
    </xf>
    <xf numFmtId="44" fontId="0" fillId="7" borderId="3" xfId="1" applyNumberFormat="1" applyFont="1" applyFill="1" applyBorder="1" applyAlignment="1">
      <alignment horizontal="center"/>
    </xf>
    <xf numFmtId="0" fontId="6" fillId="0" borderId="0" xfId="0" applyFont="1" applyAlignment="1">
      <alignment horizontal="right"/>
    </xf>
    <xf numFmtId="0" fontId="6" fillId="0" borderId="0" xfId="0" applyFont="1"/>
    <xf numFmtId="0" fontId="7" fillId="0" borderId="0" xfId="0" applyFont="1" applyAlignment="1">
      <alignment horizontal="right"/>
    </xf>
    <xf numFmtId="0" fontId="7" fillId="0" borderId="0" xfId="0" applyFont="1" applyAlignment="1">
      <alignment horizontal="center"/>
    </xf>
    <xf numFmtId="0" fontId="7" fillId="0" borderId="0" xfId="0" applyFont="1"/>
    <xf numFmtId="0" fontId="6" fillId="0" borderId="0" xfId="0" applyFont="1" applyAlignment="1">
      <alignment horizontal="center"/>
    </xf>
    <xf numFmtId="0" fontId="6" fillId="0" borderId="21" xfId="0" applyFont="1" applyBorder="1"/>
    <xf numFmtId="0" fontId="6" fillId="0" borderId="31" xfId="0" applyFont="1" applyBorder="1"/>
    <xf numFmtId="0" fontId="0" fillId="0" borderId="5" xfId="0" applyBorder="1" applyAlignment="1">
      <alignment horizontal="right"/>
    </xf>
    <xf numFmtId="0" fontId="0" fillId="0" borderId="5" xfId="0" applyBorder="1" applyAlignment="1">
      <alignment horizontal="center"/>
    </xf>
    <xf numFmtId="0" fontId="0" fillId="0" borderId="7" xfId="0" applyBorder="1" applyAlignment="1">
      <alignment horizontal="left"/>
    </xf>
    <xf numFmtId="0" fontId="0" fillId="0" borderId="9" xfId="0" applyBorder="1"/>
    <xf numFmtId="0" fontId="0" fillId="0" borderId="32" xfId="0" applyBorder="1" applyAlignment="1">
      <alignment horizontal="right"/>
    </xf>
    <xf numFmtId="0" fontId="0" fillId="0" borderId="33" xfId="0" applyBorder="1" applyAlignment="1">
      <alignment horizontal="right"/>
    </xf>
    <xf numFmtId="0" fontId="3" fillId="0" borderId="0" xfId="0" applyFont="1" applyAlignment="1">
      <alignment horizontal="center"/>
    </xf>
    <xf numFmtId="164" fontId="3" fillId="0" borderId="0" xfId="0" applyNumberFormat="1" applyFont="1"/>
    <xf numFmtId="0" fontId="8" fillId="0" borderId="0" xfId="0" applyFont="1" applyAlignment="1">
      <alignment horizontal="center"/>
    </xf>
    <xf numFmtId="164" fontId="9" fillId="0" borderId="0" xfId="0" applyNumberFormat="1" applyFont="1"/>
    <xf numFmtId="164" fontId="8" fillId="0" borderId="0" xfId="0" applyNumberFormat="1" applyFont="1"/>
    <xf numFmtId="15" fontId="6" fillId="0" borderId="23" xfId="0" applyNumberFormat="1" applyFont="1" applyBorder="1" applyAlignment="1">
      <alignment horizontal="center"/>
    </xf>
    <xf numFmtId="0" fontId="10" fillId="0" borderId="18" xfId="0" applyFont="1" applyBorder="1" applyAlignment="1">
      <alignment horizontal="center"/>
    </xf>
    <xf numFmtId="44" fontId="4" fillId="6" borderId="30" xfId="0" applyNumberFormat="1" applyFont="1" applyFill="1" applyBorder="1"/>
    <xf numFmtId="0" fontId="4" fillId="0" borderId="0" xfId="0" applyFont="1" applyAlignment="1">
      <alignment horizontal="center"/>
    </xf>
    <xf numFmtId="0" fontId="0" fillId="0" borderId="7" xfId="0" applyBorder="1" applyAlignment="1">
      <alignment horizontal="center" wrapText="1"/>
    </xf>
    <xf numFmtId="0" fontId="0" fillId="0" borderId="10" xfId="0" applyBorder="1" applyAlignment="1">
      <alignment horizontal="center" wrapText="1"/>
    </xf>
    <xf numFmtId="0" fontId="0" fillId="0" borderId="9" xfId="0" applyBorder="1" applyAlignment="1">
      <alignment horizontal="center" wrapText="1"/>
    </xf>
    <xf numFmtId="0" fontId="0" fillId="0" borderId="11" xfId="0" applyBorder="1" applyAlignment="1">
      <alignment horizontal="center" wrapText="1"/>
    </xf>
    <xf numFmtId="0" fontId="0" fillId="0" borderId="0" xfId="0" applyFill="1" applyBorder="1" applyAlignment="1">
      <alignment horizontal="left" wrapText="1"/>
    </xf>
    <xf numFmtId="0" fontId="5" fillId="0" borderId="0" xfId="0" applyFont="1" applyFill="1" applyBorder="1" applyAlignment="1">
      <alignment horizontal="left" wrapText="1"/>
    </xf>
    <xf numFmtId="0" fontId="0" fillId="2" borderId="2" xfId="0" applyFill="1" applyBorder="1" applyAlignment="1">
      <alignment horizontal="center" wrapText="1"/>
    </xf>
    <xf numFmtId="0" fontId="0" fillId="2" borderId="15" xfId="0" applyFill="1" applyBorder="1" applyAlignment="1">
      <alignment horizontal="center" wrapText="1"/>
    </xf>
    <xf numFmtId="0" fontId="0" fillId="2" borderId="3" xfId="0" applyFill="1" applyBorder="1" applyAlignment="1">
      <alignment horizontal="center" wrapText="1"/>
    </xf>
    <xf numFmtId="0" fontId="0" fillId="9" borderId="2" xfId="0" applyFill="1" applyBorder="1" applyAlignment="1">
      <alignment horizontal="center" wrapText="1"/>
    </xf>
    <xf numFmtId="0" fontId="0" fillId="9" borderId="15" xfId="0" applyFill="1" applyBorder="1" applyAlignment="1">
      <alignment horizontal="center" wrapText="1"/>
    </xf>
    <xf numFmtId="0" fontId="0" fillId="9" borderId="25" xfId="0" applyFill="1" applyBorder="1" applyAlignment="1">
      <alignment horizontal="center" wrapText="1"/>
    </xf>
    <xf numFmtId="0" fontId="0" fillId="9" borderId="28" xfId="0" applyFill="1" applyBorder="1" applyAlignment="1">
      <alignment horizontal="center" wrapText="1"/>
    </xf>
    <xf numFmtId="0" fontId="0" fillId="9" borderId="26" xfId="0" applyFill="1" applyBorder="1" applyAlignment="1">
      <alignment horizontal="center" wrapText="1"/>
    </xf>
    <xf numFmtId="0" fontId="0" fillId="9" borderId="17" xfId="0" applyFill="1" applyBorder="1" applyAlignment="1">
      <alignment horizontal="center" wrapText="1"/>
    </xf>
    <xf numFmtId="0" fontId="0" fillId="9" borderId="27" xfId="0" applyFill="1" applyBorder="1" applyAlignment="1">
      <alignment horizontal="center" wrapText="1"/>
    </xf>
    <xf numFmtId="0" fontId="0" fillId="9" borderId="29" xfId="0" applyFill="1" applyBorder="1" applyAlignment="1">
      <alignment horizontal="center" wrapText="1"/>
    </xf>
    <xf numFmtId="0" fontId="0" fillId="9" borderId="7" xfId="0" applyFill="1" applyBorder="1" applyAlignment="1">
      <alignment horizontal="center"/>
    </xf>
    <xf numFmtId="0" fontId="0" fillId="9" borderId="8" xfId="0" applyFill="1" applyBorder="1" applyAlignment="1">
      <alignment horizontal="center"/>
    </xf>
    <xf numFmtId="0" fontId="0" fillId="9" borderId="9" xfId="0" applyFill="1" applyBorder="1" applyAlignment="1">
      <alignment horizontal="center"/>
    </xf>
    <xf numFmtId="0" fontId="11" fillId="0" borderId="7" xfId="0" applyFont="1" applyBorder="1" applyAlignment="1">
      <alignment horizontal="left" vertical="top" wrapText="1"/>
    </xf>
    <xf numFmtId="0" fontId="11" fillId="0" borderId="8" xfId="0" applyFont="1" applyBorder="1" applyAlignment="1">
      <alignment horizontal="left" vertical="top" wrapText="1"/>
    </xf>
    <xf numFmtId="0" fontId="11" fillId="0" borderId="9" xfId="0" applyFont="1" applyBorder="1" applyAlignment="1">
      <alignment horizontal="left" vertical="top" wrapText="1"/>
    </xf>
    <xf numFmtId="0" fontId="11" fillId="0" borderId="12" xfId="0" applyFont="1" applyBorder="1" applyAlignment="1">
      <alignment horizontal="left" vertical="top" wrapText="1"/>
    </xf>
    <xf numFmtId="0" fontId="11" fillId="0" borderId="13" xfId="0" applyFont="1" applyBorder="1" applyAlignment="1">
      <alignment horizontal="left" vertical="top" wrapText="1"/>
    </xf>
    <xf numFmtId="0" fontId="11" fillId="0" borderId="14" xfId="0" applyFont="1" applyBorder="1" applyAlignment="1">
      <alignment horizontal="left" vertical="top" wrapText="1"/>
    </xf>
    <xf numFmtId="0" fontId="0" fillId="0" borderId="0" xfId="0" applyAlignment="1">
      <alignment horizontal="left" wrapText="1"/>
    </xf>
    <xf numFmtId="0" fontId="0" fillId="9" borderId="3" xfId="0" applyFill="1" applyBorder="1" applyAlignment="1">
      <alignment horizontal="center" wrapText="1"/>
    </xf>
    <xf numFmtId="49" fontId="0" fillId="0" borderId="0" xfId="1" applyNumberFormat="1" applyFont="1" applyAlignment="1">
      <alignment horizontal="left" wrapText="1"/>
    </xf>
    <xf numFmtId="49" fontId="12" fillId="0" borderId="7" xfId="1" applyNumberFormat="1" applyFont="1" applyBorder="1" applyAlignment="1">
      <alignment horizontal="left" vertical="top" wrapText="1"/>
    </xf>
    <xf numFmtId="49" fontId="12" fillId="0" borderId="8" xfId="1" applyNumberFormat="1" applyFont="1" applyBorder="1" applyAlignment="1">
      <alignment horizontal="left" vertical="top" wrapText="1"/>
    </xf>
    <xf numFmtId="49" fontId="12" fillId="0" borderId="9" xfId="1" applyNumberFormat="1" applyFont="1" applyBorder="1" applyAlignment="1">
      <alignment horizontal="left" vertical="top" wrapText="1"/>
    </xf>
    <xf numFmtId="49" fontId="12" fillId="0" borderId="10" xfId="1" applyNumberFormat="1" applyFont="1" applyBorder="1" applyAlignment="1">
      <alignment horizontal="left" vertical="top" wrapText="1"/>
    </xf>
    <xf numFmtId="49" fontId="12" fillId="0" borderId="0" xfId="1" applyNumberFormat="1" applyFont="1" applyBorder="1" applyAlignment="1">
      <alignment horizontal="left" vertical="top" wrapText="1"/>
    </xf>
    <xf numFmtId="49" fontId="12" fillId="0" borderId="11" xfId="1" applyNumberFormat="1" applyFont="1" applyBorder="1" applyAlignment="1">
      <alignment horizontal="left" vertical="top" wrapText="1"/>
    </xf>
    <xf numFmtId="49" fontId="12" fillId="0" borderId="12" xfId="1" applyNumberFormat="1" applyFont="1" applyBorder="1" applyAlignment="1">
      <alignment horizontal="left" vertical="top" wrapText="1"/>
    </xf>
    <xf numFmtId="49" fontId="12" fillId="0" borderId="13" xfId="1" applyNumberFormat="1" applyFont="1" applyBorder="1" applyAlignment="1">
      <alignment horizontal="left" vertical="top" wrapText="1"/>
    </xf>
    <xf numFmtId="49" fontId="12" fillId="0" borderId="14" xfId="1" applyNumberFormat="1" applyFont="1" applyBorder="1" applyAlignment="1">
      <alignment horizontal="left" vertical="top" wrapText="1"/>
    </xf>
    <xf numFmtId="0" fontId="10" fillId="0" borderId="7" xfId="0" applyFont="1" applyBorder="1" applyAlignment="1">
      <alignment horizontal="left" vertical="top" wrapText="1"/>
    </xf>
    <xf numFmtId="0" fontId="10" fillId="0" borderId="8" xfId="0" applyFont="1" applyBorder="1" applyAlignment="1">
      <alignment horizontal="left" vertical="top" wrapText="1"/>
    </xf>
    <xf numFmtId="0" fontId="10" fillId="0" borderId="9" xfId="0" applyFont="1" applyBorder="1" applyAlignment="1">
      <alignment horizontal="left" vertical="top" wrapText="1"/>
    </xf>
    <xf numFmtId="0" fontId="10" fillId="0" borderId="12" xfId="0" applyFont="1" applyBorder="1" applyAlignment="1">
      <alignment horizontal="left" vertical="top" wrapText="1"/>
    </xf>
    <xf numFmtId="0" fontId="10" fillId="0" borderId="13" xfId="0" applyFont="1" applyBorder="1" applyAlignment="1">
      <alignment horizontal="left" vertical="top" wrapText="1"/>
    </xf>
    <xf numFmtId="0" fontId="10" fillId="0" borderId="14" xfId="0" applyFont="1" applyBorder="1" applyAlignment="1">
      <alignment horizontal="left" vertical="top" wrapText="1"/>
    </xf>
    <xf numFmtId="0" fontId="13" fillId="0" borderId="7" xfId="0" applyFont="1" applyBorder="1" applyAlignment="1">
      <alignment horizontal="left" vertical="top" wrapText="1"/>
    </xf>
    <xf numFmtId="0" fontId="13" fillId="0" borderId="8" xfId="0" applyFont="1" applyBorder="1" applyAlignment="1">
      <alignment horizontal="left" vertical="top" wrapText="1"/>
    </xf>
    <xf numFmtId="0" fontId="13" fillId="0" borderId="9" xfId="0" applyFont="1" applyBorder="1" applyAlignment="1">
      <alignment horizontal="left" vertical="top" wrapText="1"/>
    </xf>
    <xf numFmtId="0" fontId="13" fillId="0" borderId="12" xfId="0" applyFont="1" applyBorder="1" applyAlignment="1">
      <alignment horizontal="left" vertical="top" wrapText="1"/>
    </xf>
    <xf numFmtId="0" fontId="13" fillId="0" borderId="13" xfId="0" applyFont="1" applyBorder="1" applyAlignment="1">
      <alignment horizontal="left" vertical="top" wrapText="1"/>
    </xf>
    <xf numFmtId="0" fontId="13" fillId="0" borderId="14" xfId="0" applyFont="1" applyBorder="1" applyAlignment="1">
      <alignment horizontal="left" vertical="top" wrapText="1"/>
    </xf>
  </cellXfs>
  <cellStyles count="3">
    <cellStyle name="Currency" xfId="1" builtinId="4"/>
    <cellStyle name="Normal" xfId="0" builtinId="0"/>
    <cellStyle name="Percent" xfId="2" builtinId="5"/>
  </cellStyles>
  <dxfs count="0"/>
  <tableStyles count="0" defaultTableStyle="TableStyleMedium2" defaultPivotStyle="PivotStyleLight16"/>
  <colors>
    <mruColors>
      <color rgb="FFCC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10</xdr:col>
      <xdr:colOff>0</xdr:colOff>
      <xdr:row>1</xdr:row>
      <xdr:rowOff>114302</xdr:rowOff>
    </xdr:from>
    <xdr:to>
      <xdr:col>11</xdr:col>
      <xdr:colOff>9525</xdr:colOff>
      <xdr:row>2</xdr:row>
      <xdr:rowOff>9525</xdr:rowOff>
    </xdr:to>
    <xdr:cxnSp macro="">
      <xdr:nvCxnSpPr>
        <xdr:cNvPr id="3" name="Straight Connector 2">
          <a:extLst>
            <a:ext uri="{FF2B5EF4-FFF2-40B4-BE49-F238E27FC236}">
              <a16:creationId xmlns:a16="http://schemas.microsoft.com/office/drawing/2014/main" id="{00000000-0008-0000-0300-000003000000}"/>
            </a:ext>
          </a:extLst>
        </xdr:cNvPr>
        <xdr:cNvCxnSpPr/>
      </xdr:nvCxnSpPr>
      <xdr:spPr>
        <a:xfrm flipV="1">
          <a:off x="8810625" y="314327"/>
          <a:ext cx="600075" cy="95248"/>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0</xdr:colOff>
      <xdr:row>2</xdr:row>
      <xdr:rowOff>19050</xdr:rowOff>
    </xdr:from>
    <xdr:to>
      <xdr:col>11</xdr:col>
      <xdr:colOff>9525</xdr:colOff>
      <xdr:row>3</xdr:row>
      <xdr:rowOff>123825</xdr:rowOff>
    </xdr:to>
    <xdr:cxnSp macro="">
      <xdr:nvCxnSpPr>
        <xdr:cNvPr id="4" name="Straight Connector 3">
          <a:extLst>
            <a:ext uri="{FF2B5EF4-FFF2-40B4-BE49-F238E27FC236}">
              <a16:creationId xmlns:a16="http://schemas.microsoft.com/office/drawing/2014/main" id="{00000000-0008-0000-0300-000004000000}"/>
            </a:ext>
          </a:extLst>
        </xdr:cNvPr>
        <xdr:cNvCxnSpPr/>
      </xdr:nvCxnSpPr>
      <xdr:spPr>
        <a:xfrm>
          <a:off x="8810625" y="419100"/>
          <a:ext cx="600075" cy="30480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0</xdr:colOff>
      <xdr:row>18</xdr:row>
      <xdr:rowOff>0</xdr:rowOff>
    </xdr:from>
    <xdr:to>
      <xdr:col>11</xdr:col>
      <xdr:colOff>9525</xdr:colOff>
      <xdr:row>19</xdr:row>
      <xdr:rowOff>104775</xdr:rowOff>
    </xdr:to>
    <xdr:cxnSp macro="">
      <xdr:nvCxnSpPr>
        <xdr:cNvPr id="7" name="Straight Connector 6">
          <a:extLst>
            <a:ext uri="{FF2B5EF4-FFF2-40B4-BE49-F238E27FC236}">
              <a16:creationId xmlns:a16="http://schemas.microsoft.com/office/drawing/2014/main" id="{00000000-0008-0000-0300-000007000000}"/>
            </a:ext>
          </a:extLst>
        </xdr:cNvPr>
        <xdr:cNvCxnSpPr/>
      </xdr:nvCxnSpPr>
      <xdr:spPr>
        <a:xfrm>
          <a:off x="8153400" y="3600450"/>
          <a:ext cx="428625" cy="30480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9525</xdr:colOff>
      <xdr:row>15</xdr:row>
      <xdr:rowOff>95250</xdr:rowOff>
    </xdr:from>
    <xdr:to>
      <xdr:col>10</xdr:col>
      <xdr:colOff>571500</xdr:colOff>
      <xdr:row>18</xdr:row>
      <xdr:rowOff>0</xdr:rowOff>
    </xdr:to>
    <xdr:cxnSp macro="">
      <xdr:nvCxnSpPr>
        <xdr:cNvPr id="10" name="Straight Connector 9">
          <a:extLst>
            <a:ext uri="{FF2B5EF4-FFF2-40B4-BE49-F238E27FC236}">
              <a16:creationId xmlns:a16="http://schemas.microsoft.com/office/drawing/2014/main" id="{00000000-0008-0000-0300-00000A000000}"/>
            </a:ext>
          </a:extLst>
        </xdr:cNvPr>
        <xdr:cNvCxnSpPr/>
      </xdr:nvCxnSpPr>
      <xdr:spPr>
        <a:xfrm flipV="1">
          <a:off x="8820150" y="3095625"/>
          <a:ext cx="561975" cy="50482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0</xdr:colOff>
      <xdr:row>17</xdr:row>
      <xdr:rowOff>104776</xdr:rowOff>
    </xdr:from>
    <xdr:to>
      <xdr:col>11</xdr:col>
      <xdr:colOff>0</xdr:colOff>
      <xdr:row>17</xdr:row>
      <xdr:rowOff>190500</xdr:rowOff>
    </xdr:to>
    <xdr:cxnSp macro="">
      <xdr:nvCxnSpPr>
        <xdr:cNvPr id="11" name="Straight Connector 10">
          <a:extLst>
            <a:ext uri="{FF2B5EF4-FFF2-40B4-BE49-F238E27FC236}">
              <a16:creationId xmlns:a16="http://schemas.microsoft.com/office/drawing/2014/main" id="{00000000-0008-0000-0300-00000B000000}"/>
            </a:ext>
          </a:extLst>
        </xdr:cNvPr>
        <xdr:cNvCxnSpPr/>
      </xdr:nvCxnSpPr>
      <xdr:spPr>
        <a:xfrm flipV="1">
          <a:off x="8810625" y="3505201"/>
          <a:ext cx="590550" cy="85724"/>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xdr:colOff>
      <xdr:row>7</xdr:row>
      <xdr:rowOff>28575</xdr:rowOff>
    </xdr:from>
    <xdr:to>
      <xdr:col>11</xdr:col>
      <xdr:colOff>9525</xdr:colOff>
      <xdr:row>9</xdr:row>
      <xdr:rowOff>123825</xdr:rowOff>
    </xdr:to>
    <xdr:cxnSp macro="">
      <xdr:nvCxnSpPr>
        <xdr:cNvPr id="12" name="Straight Connector 11">
          <a:extLst>
            <a:ext uri="{FF2B5EF4-FFF2-40B4-BE49-F238E27FC236}">
              <a16:creationId xmlns:a16="http://schemas.microsoft.com/office/drawing/2014/main" id="{00000000-0008-0000-0300-00000C000000}"/>
            </a:ext>
          </a:extLst>
        </xdr:cNvPr>
        <xdr:cNvCxnSpPr/>
      </xdr:nvCxnSpPr>
      <xdr:spPr>
        <a:xfrm>
          <a:off x="8829675" y="1428750"/>
          <a:ext cx="581025" cy="49530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9525</xdr:colOff>
      <xdr:row>5</xdr:row>
      <xdr:rowOff>104775</xdr:rowOff>
    </xdr:from>
    <xdr:to>
      <xdr:col>10</xdr:col>
      <xdr:colOff>571500</xdr:colOff>
      <xdr:row>7</xdr:row>
      <xdr:rowOff>9526</xdr:rowOff>
    </xdr:to>
    <xdr:cxnSp macro="">
      <xdr:nvCxnSpPr>
        <xdr:cNvPr id="13" name="Straight Connector 12">
          <a:extLst>
            <a:ext uri="{FF2B5EF4-FFF2-40B4-BE49-F238E27FC236}">
              <a16:creationId xmlns:a16="http://schemas.microsoft.com/office/drawing/2014/main" id="{00000000-0008-0000-0300-00000D000000}"/>
            </a:ext>
          </a:extLst>
        </xdr:cNvPr>
        <xdr:cNvCxnSpPr/>
      </xdr:nvCxnSpPr>
      <xdr:spPr>
        <a:xfrm flipV="1">
          <a:off x="8820150" y="1104900"/>
          <a:ext cx="561975" cy="304801"/>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933450</xdr:colOff>
      <xdr:row>7</xdr:row>
      <xdr:rowOff>28575</xdr:rowOff>
    </xdr:from>
    <xdr:to>
      <xdr:col>11</xdr:col>
      <xdr:colOff>9525</xdr:colOff>
      <xdr:row>7</xdr:row>
      <xdr:rowOff>114301</xdr:rowOff>
    </xdr:to>
    <xdr:cxnSp macro="">
      <xdr:nvCxnSpPr>
        <xdr:cNvPr id="16" name="Straight Connector 15">
          <a:extLst>
            <a:ext uri="{FF2B5EF4-FFF2-40B4-BE49-F238E27FC236}">
              <a16:creationId xmlns:a16="http://schemas.microsoft.com/office/drawing/2014/main" id="{00000000-0008-0000-0300-000010000000}"/>
            </a:ext>
          </a:extLst>
        </xdr:cNvPr>
        <xdr:cNvCxnSpPr/>
      </xdr:nvCxnSpPr>
      <xdr:spPr>
        <a:xfrm>
          <a:off x="8801100" y="1428750"/>
          <a:ext cx="609600" cy="85726"/>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0</xdr:colOff>
      <xdr:row>11</xdr:row>
      <xdr:rowOff>95250</xdr:rowOff>
    </xdr:from>
    <xdr:to>
      <xdr:col>11</xdr:col>
      <xdr:colOff>0</xdr:colOff>
      <xdr:row>13</xdr:row>
      <xdr:rowOff>9525</xdr:rowOff>
    </xdr:to>
    <xdr:cxnSp macro="">
      <xdr:nvCxnSpPr>
        <xdr:cNvPr id="17" name="Straight Connector 16">
          <a:extLst>
            <a:ext uri="{FF2B5EF4-FFF2-40B4-BE49-F238E27FC236}">
              <a16:creationId xmlns:a16="http://schemas.microsoft.com/office/drawing/2014/main" id="{00000000-0008-0000-0300-000011000000}"/>
            </a:ext>
          </a:extLst>
        </xdr:cNvPr>
        <xdr:cNvCxnSpPr/>
      </xdr:nvCxnSpPr>
      <xdr:spPr>
        <a:xfrm flipV="1">
          <a:off x="8810625" y="2295525"/>
          <a:ext cx="590550" cy="31432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0</xdr:colOff>
      <xdr:row>13</xdr:row>
      <xdr:rowOff>19050</xdr:rowOff>
    </xdr:from>
    <xdr:to>
      <xdr:col>11</xdr:col>
      <xdr:colOff>9525</xdr:colOff>
      <xdr:row>13</xdr:row>
      <xdr:rowOff>114301</xdr:rowOff>
    </xdr:to>
    <xdr:cxnSp macro="">
      <xdr:nvCxnSpPr>
        <xdr:cNvPr id="18" name="Straight Connector 17">
          <a:extLst>
            <a:ext uri="{FF2B5EF4-FFF2-40B4-BE49-F238E27FC236}">
              <a16:creationId xmlns:a16="http://schemas.microsoft.com/office/drawing/2014/main" id="{00000000-0008-0000-0300-000012000000}"/>
            </a:ext>
          </a:extLst>
        </xdr:cNvPr>
        <xdr:cNvCxnSpPr/>
      </xdr:nvCxnSpPr>
      <xdr:spPr>
        <a:xfrm>
          <a:off x="8153400" y="2619375"/>
          <a:ext cx="428625" cy="95251"/>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0</xdr:colOff>
      <xdr:row>2</xdr:row>
      <xdr:rowOff>19051</xdr:rowOff>
    </xdr:from>
    <xdr:to>
      <xdr:col>9</xdr:col>
      <xdr:colOff>9525</xdr:colOff>
      <xdr:row>4</xdr:row>
      <xdr:rowOff>9525</xdr:rowOff>
    </xdr:to>
    <xdr:cxnSp macro="">
      <xdr:nvCxnSpPr>
        <xdr:cNvPr id="33" name="Straight Connector 32">
          <a:extLst>
            <a:ext uri="{FF2B5EF4-FFF2-40B4-BE49-F238E27FC236}">
              <a16:creationId xmlns:a16="http://schemas.microsoft.com/office/drawing/2014/main" id="{00000000-0008-0000-0300-000021000000}"/>
            </a:ext>
          </a:extLst>
        </xdr:cNvPr>
        <xdr:cNvCxnSpPr/>
      </xdr:nvCxnSpPr>
      <xdr:spPr>
        <a:xfrm flipV="1">
          <a:off x="6705600" y="419101"/>
          <a:ext cx="619125" cy="390524"/>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0</xdr:colOff>
      <xdr:row>4</xdr:row>
      <xdr:rowOff>9525</xdr:rowOff>
    </xdr:from>
    <xdr:to>
      <xdr:col>9</xdr:col>
      <xdr:colOff>0</xdr:colOff>
      <xdr:row>7</xdr:row>
      <xdr:rowOff>9526</xdr:rowOff>
    </xdr:to>
    <xdr:cxnSp macro="">
      <xdr:nvCxnSpPr>
        <xdr:cNvPr id="36" name="Straight Connector 35">
          <a:extLst>
            <a:ext uri="{FF2B5EF4-FFF2-40B4-BE49-F238E27FC236}">
              <a16:creationId xmlns:a16="http://schemas.microsoft.com/office/drawing/2014/main" id="{00000000-0008-0000-0300-000024000000}"/>
            </a:ext>
          </a:extLst>
        </xdr:cNvPr>
        <xdr:cNvCxnSpPr/>
      </xdr:nvCxnSpPr>
      <xdr:spPr>
        <a:xfrm>
          <a:off x="6705600" y="809625"/>
          <a:ext cx="609600" cy="600076"/>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9525</xdr:colOff>
      <xdr:row>13</xdr:row>
      <xdr:rowOff>9527</xdr:rowOff>
    </xdr:from>
    <xdr:to>
      <xdr:col>8</xdr:col>
      <xdr:colOff>600075</xdr:colOff>
      <xdr:row>15</xdr:row>
      <xdr:rowOff>19050</xdr:rowOff>
    </xdr:to>
    <xdr:cxnSp macro="">
      <xdr:nvCxnSpPr>
        <xdr:cNvPr id="38" name="Straight Connector 37">
          <a:extLst>
            <a:ext uri="{FF2B5EF4-FFF2-40B4-BE49-F238E27FC236}">
              <a16:creationId xmlns:a16="http://schemas.microsoft.com/office/drawing/2014/main" id="{00000000-0008-0000-0300-000026000000}"/>
            </a:ext>
          </a:extLst>
        </xdr:cNvPr>
        <xdr:cNvCxnSpPr/>
      </xdr:nvCxnSpPr>
      <xdr:spPr>
        <a:xfrm flipV="1">
          <a:off x="7267575" y="2609852"/>
          <a:ext cx="590550" cy="409573"/>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828675</xdr:colOff>
      <xdr:row>15</xdr:row>
      <xdr:rowOff>19050</xdr:rowOff>
    </xdr:from>
    <xdr:to>
      <xdr:col>8</xdr:col>
      <xdr:colOff>590550</xdr:colOff>
      <xdr:row>18</xdr:row>
      <xdr:rowOff>1</xdr:rowOff>
    </xdr:to>
    <xdr:cxnSp macro="">
      <xdr:nvCxnSpPr>
        <xdr:cNvPr id="39" name="Straight Connector 38">
          <a:extLst>
            <a:ext uri="{FF2B5EF4-FFF2-40B4-BE49-F238E27FC236}">
              <a16:creationId xmlns:a16="http://schemas.microsoft.com/office/drawing/2014/main" id="{00000000-0008-0000-0300-000027000000}"/>
            </a:ext>
          </a:extLst>
        </xdr:cNvPr>
        <xdr:cNvCxnSpPr/>
      </xdr:nvCxnSpPr>
      <xdr:spPr>
        <a:xfrm>
          <a:off x="7248525" y="3019425"/>
          <a:ext cx="600075" cy="581026"/>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19050</xdr:colOff>
      <xdr:row>3</xdr:row>
      <xdr:rowOff>190501</xdr:rowOff>
    </xdr:from>
    <xdr:to>
      <xdr:col>7</xdr:col>
      <xdr:colOff>28575</xdr:colOff>
      <xdr:row>5</xdr:row>
      <xdr:rowOff>180975</xdr:rowOff>
    </xdr:to>
    <xdr:cxnSp macro="">
      <xdr:nvCxnSpPr>
        <xdr:cNvPr id="40" name="Straight Connector 39">
          <a:extLst>
            <a:ext uri="{FF2B5EF4-FFF2-40B4-BE49-F238E27FC236}">
              <a16:creationId xmlns:a16="http://schemas.microsoft.com/office/drawing/2014/main" id="{00000000-0008-0000-0300-000028000000}"/>
            </a:ext>
          </a:extLst>
        </xdr:cNvPr>
        <xdr:cNvCxnSpPr/>
      </xdr:nvCxnSpPr>
      <xdr:spPr>
        <a:xfrm flipV="1">
          <a:off x="5505450" y="790576"/>
          <a:ext cx="619125" cy="390524"/>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600075</xdr:colOff>
      <xdr:row>14</xdr:row>
      <xdr:rowOff>0</xdr:rowOff>
    </xdr:from>
    <xdr:to>
      <xdr:col>7</xdr:col>
      <xdr:colOff>9525</xdr:colOff>
      <xdr:row>15</xdr:row>
      <xdr:rowOff>9525</xdr:rowOff>
    </xdr:to>
    <xdr:cxnSp macro="">
      <xdr:nvCxnSpPr>
        <xdr:cNvPr id="41" name="Straight Connector 40">
          <a:extLst>
            <a:ext uri="{FF2B5EF4-FFF2-40B4-BE49-F238E27FC236}">
              <a16:creationId xmlns:a16="http://schemas.microsoft.com/office/drawing/2014/main" id="{00000000-0008-0000-0300-000029000000}"/>
            </a:ext>
          </a:extLst>
        </xdr:cNvPr>
        <xdr:cNvCxnSpPr/>
      </xdr:nvCxnSpPr>
      <xdr:spPr>
        <a:xfrm>
          <a:off x="5476875" y="2800350"/>
          <a:ext cx="628650" cy="20955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9525</xdr:colOff>
      <xdr:row>11</xdr:row>
      <xdr:rowOff>0</xdr:rowOff>
    </xdr:from>
    <xdr:to>
      <xdr:col>5</xdr:col>
      <xdr:colOff>9525</xdr:colOff>
      <xdr:row>13</xdr:row>
      <xdr:rowOff>9525</xdr:rowOff>
    </xdr:to>
    <xdr:cxnSp macro="">
      <xdr:nvCxnSpPr>
        <xdr:cNvPr id="43" name="Straight Connector 42">
          <a:extLst>
            <a:ext uri="{FF2B5EF4-FFF2-40B4-BE49-F238E27FC236}">
              <a16:creationId xmlns:a16="http://schemas.microsoft.com/office/drawing/2014/main" id="{00000000-0008-0000-0300-00002B000000}"/>
            </a:ext>
          </a:extLst>
        </xdr:cNvPr>
        <xdr:cNvCxnSpPr/>
      </xdr:nvCxnSpPr>
      <xdr:spPr>
        <a:xfrm>
          <a:off x="4276725" y="2200275"/>
          <a:ext cx="609600" cy="40957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19050</xdr:colOff>
      <xdr:row>6</xdr:row>
      <xdr:rowOff>180976</xdr:rowOff>
    </xdr:from>
    <xdr:to>
      <xdr:col>5</xdr:col>
      <xdr:colOff>28575</xdr:colOff>
      <xdr:row>8</xdr:row>
      <xdr:rowOff>171450</xdr:rowOff>
    </xdr:to>
    <xdr:cxnSp macro="">
      <xdr:nvCxnSpPr>
        <xdr:cNvPr id="44" name="Straight Connector 43">
          <a:extLst>
            <a:ext uri="{FF2B5EF4-FFF2-40B4-BE49-F238E27FC236}">
              <a16:creationId xmlns:a16="http://schemas.microsoft.com/office/drawing/2014/main" id="{00000000-0008-0000-0300-00002C000000}"/>
            </a:ext>
          </a:extLst>
        </xdr:cNvPr>
        <xdr:cNvCxnSpPr/>
      </xdr:nvCxnSpPr>
      <xdr:spPr>
        <a:xfrm flipV="1">
          <a:off x="4286250" y="1381126"/>
          <a:ext cx="619125" cy="390524"/>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0</xdr:colOff>
      <xdr:row>10</xdr:row>
      <xdr:rowOff>190501</xdr:rowOff>
    </xdr:from>
    <xdr:to>
      <xdr:col>2</xdr:col>
      <xdr:colOff>581025</xdr:colOff>
      <xdr:row>14</xdr:row>
      <xdr:rowOff>28575</xdr:rowOff>
    </xdr:to>
    <xdr:cxnSp macro="">
      <xdr:nvCxnSpPr>
        <xdr:cNvPr id="45" name="Straight Connector 44">
          <a:extLst>
            <a:ext uri="{FF2B5EF4-FFF2-40B4-BE49-F238E27FC236}">
              <a16:creationId xmlns:a16="http://schemas.microsoft.com/office/drawing/2014/main" id="{00000000-0008-0000-0300-00002D000000}"/>
            </a:ext>
          </a:extLst>
        </xdr:cNvPr>
        <xdr:cNvCxnSpPr/>
      </xdr:nvCxnSpPr>
      <xdr:spPr>
        <a:xfrm flipV="1">
          <a:off x="3048000" y="2190751"/>
          <a:ext cx="581025" cy="638174"/>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0</xdr:colOff>
      <xdr:row>16</xdr:row>
      <xdr:rowOff>0</xdr:rowOff>
    </xdr:from>
    <xdr:to>
      <xdr:col>2</xdr:col>
      <xdr:colOff>600075</xdr:colOff>
      <xdr:row>20</xdr:row>
      <xdr:rowOff>0</xdr:rowOff>
    </xdr:to>
    <xdr:cxnSp macro="">
      <xdr:nvCxnSpPr>
        <xdr:cNvPr id="46" name="Straight Connector 45">
          <a:extLst>
            <a:ext uri="{FF2B5EF4-FFF2-40B4-BE49-F238E27FC236}">
              <a16:creationId xmlns:a16="http://schemas.microsoft.com/office/drawing/2014/main" id="{00000000-0008-0000-0300-00002E000000}"/>
            </a:ext>
          </a:extLst>
        </xdr:cNvPr>
        <xdr:cNvCxnSpPr/>
      </xdr:nvCxnSpPr>
      <xdr:spPr>
        <a:xfrm>
          <a:off x="3048000" y="3200400"/>
          <a:ext cx="600075" cy="80010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21</xdr:row>
      <xdr:rowOff>19050</xdr:rowOff>
    </xdr:from>
    <xdr:to>
      <xdr:col>11</xdr:col>
      <xdr:colOff>0</xdr:colOff>
      <xdr:row>21</xdr:row>
      <xdr:rowOff>95250</xdr:rowOff>
    </xdr:to>
    <xdr:cxnSp macro="">
      <xdr:nvCxnSpPr>
        <xdr:cNvPr id="51" name="Straight Connector 50">
          <a:extLst>
            <a:ext uri="{FF2B5EF4-FFF2-40B4-BE49-F238E27FC236}">
              <a16:creationId xmlns:a16="http://schemas.microsoft.com/office/drawing/2014/main" id="{00000000-0008-0000-0300-000033000000}"/>
            </a:ext>
          </a:extLst>
        </xdr:cNvPr>
        <xdr:cNvCxnSpPr/>
      </xdr:nvCxnSpPr>
      <xdr:spPr>
        <a:xfrm>
          <a:off x="4267200" y="4219575"/>
          <a:ext cx="4305300" cy="7620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4.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16"/>
  <sheetViews>
    <sheetView workbookViewId="0">
      <selection activeCell="C7" sqref="C7"/>
    </sheetView>
  </sheetViews>
  <sheetFormatPr defaultRowHeight="15" x14ac:dyDescent="0.25"/>
  <cols>
    <col min="2" max="2" width="18" style="1" bestFit="1" customWidth="1"/>
    <col min="3" max="3" width="58.28515625" customWidth="1"/>
  </cols>
  <sheetData>
    <row r="1" spans="1:3" s="82" customFormat="1" ht="18.75" x14ac:dyDescent="0.3">
      <c r="A1" s="82" t="s">
        <v>93</v>
      </c>
      <c r="B1" s="81"/>
    </row>
    <row r="2" spans="1:3" s="82" customFormat="1" ht="18.75" x14ac:dyDescent="0.3">
      <c r="B2" s="81"/>
    </row>
    <row r="3" spans="1:3" s="85" customFormat="1" ht="18.75" x14ac:dyDescent="0.3">
      <c r="B3" s="83" t="s">
        <v>69</v>
      </c>
      <c r="C3" s="84" t="s">
        <v>70</v>
      </c>
    </row>
    <row r="4" spans="1:3" s="82" customFormat="1" ht="18.75" x14ac:dyDescent="0.3">
      <c r="B4" s="81"/>
      <c r="C4" s="86"/>
    </row>
    <row r="5" spans="1:3" s="85" customFormat="1" ht="18.75" x14ac:dyDescent="0.3">
      <c r="B5" s="83" t="s">
        <v>73</v>
      </c>
      <c r="C5" s="84" t="s">
        <v>74</v>
      </c>
    </row>
    <row r="6" spans="1:3" s="82" customFormat="1" ht="18.75" x14ac:dyDescent="0.3">
      <c r="B6" s="81"/>
    </row>
    <row r="7" spans="1:3" s="82" customFormat="1" ht="18.75" x14ac:dyDescent="0.3">
      <c r="B7" s="83" t="s">
        <v>71</v>
      </c>
      <c r="C7" s="101" t="s">
        <v>90</v>
      </c>
    </row>
    <row r="8" spans="1:3" s="82" customFormat="1" ht="18.75" x14ac:dyDescent="0.3">
      <c r="B8" s="81"/>
      <c r="C8" s="87"/>
    </row>
    <row r="9" spans="1:3" s="82" customFormat="1" ht="18.75" x14ac:dyDescent="0.3">
      <c r="B9" s="81"/>
      <c r="C9" s="87"/>
    </row>
    <row r="10" spans="1:3" s="82" customFormat="1" ht="18.75" x14ac:dyDescent="0.3">
      <c r="B10" s="81"/>
      <c r="C10" s="87"/>
    </row>
    <row r="11" spans="1:3" s="82" customFormat="1" ht="18.75" x14ac:dyDescent="0.3">
      <c r="B11" s="81"/>
      <c r="C11" s="87"/>
    </row>
    <row r="12" spans="1:3" s="82" customFormat="1" ht="18.75" x14ac:dyDescent="0.3">
      <c r="B12" s="81"/>
      <c r="C12" s="88"/>
    </row>
    <row r="13" spans="1:3" s="82" customFormat="1" ht="18.75" x14ac:dyDescent="0.3">
      <c r="B13" s="81"/>
    </row>
    <row r="14" spans="1:3" s="82" customFormat="1" ht="18.75" x14ac:dyDescent="0.3">
      <c r="B14" s="81"/>
    </row>
    <row r="15" spans="1:3" s="82" customFormat="1" ht="18.75" x14ac:dyDescent="0.3">
      <c r="B15" s="83" t="s">
        <v>72</v>
      </c>
      <c r="C15" s="100">
        <v>42791</v>
      </c>
    </row>
    <row r="16" spans="1:3" s="82" customFormat="1" ht="18.75" x14ac:dyDescent="0.3">
      <c r="B16" s="81"/>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P37"/>
  <sheetViews>
    <sheetView workbookViewId="0">
      <selection activeCell="C12" sqref="C12:G14"/>
    </sheetView>
  </sheetViews>
  <sheetFormatPr defaultRowHeight="15" x14ac:dyDescent="0.25"/>
  <cols>
    <col min="2" max="2" width="16.28515625" bestFit="1" customWidth="1"/>
    <col min="3" max="7" width="8.7109375" customWidth="1"/>
    <col min="8" max="8" width="10.28515625" bestFit="1" customWidth="1"/>
    <col min="10" max="10" width="10.42578125" customWidth="1"/>
  </cols>
  <sheetData>
    <row r="1" spans="2:16" x14ac:dyDescent="0.25">
      <c r="C1" s="104" t="s">
        <v>2</v>
      </c>
      <c r="D1" s="106" t="s">
        <v>3</v>
      </c>
    </row>
    <row r="2" spans="2:16" ht="15.75" thickBot="1" x14ac:dyDescent="0.3">
      <c r="C2" s="105"/>
      <c r="D2" s="107"/>
    </row>
    <row r="3" spans="2:16" ht="15.75" thickBot="1" x14ac:dyDescent="0.3">
      <c r="B3" s="89" t="s">
        <v>4</v>
      </c>
      <c r="C3" s="90">
        <v>0</v>
      </c>
      <c r="D3" s="9">
        <v>0</v>
      </c>
    </row>
    <row r="4" spans="2:16" ht="15.75" thickBot="1" x14ac:dyDescent="0.3">
      <c r="B4" s="93" t="s">
        <v>5</v>
      </c>
      <c r="C4" s="11">
        <f>10*C3+14*D3</f>
        <v>0</v>
      </c>
    </row>
    <row r="5" spans="2:16" ht="15.75" thickBot="1" x14ac:dyDescent="0.3">
      <c r="B5" s="91" t="s">
        <v>75</v>
      </c>
      <c r="C5" s="92"/>
    </row>
    <row r="6" spans="2:16" ht="15.75" thickBot="1" x14ac:dyDescent="0.3">
      <c r="B6" s="93" t="s">
        <v>0</v>
      </c>
      <c r="C6" s="9">
        <f>3*C3+2*D3</f>
        <v>0</v>
      </c>
    </row>
    <row r="7" spans="2:16" ht="15.75" thickBot="1" x14ac:dyDescent="0.3">
      <c r="B7" s="94" t="s">
        <v>1</v>
      </c>
      <c r="C7" s="27">
        <f>C3+2*D3</f>
        <v>0</v>
      </c>
    </row>
    <row r="8" spans="2:16" x14ac:dyDescent="0.25">
      <c r="H8" s="110" t="s">
        <v>63</v>
      </c>
    </row>
    <row r="9" spans="2:16" ht="15.75" thickBot="1" x14ac:dyDescent="0.3">
      <c r="H9" s="111"/>
    </row>
    <row r="10" spans="2:16" ht="15.75" thickBot="1" x14ac:dyDescent="0.3">
      <c r="C10" s="115" t="s">
        <v>48</v>
      </c>
      <c r="D10" s="117" t="s">
        <v>49</v>
      </c>
      <c r="E10" s="117" t="s">
        <v>50</v>
      </c>
      <c r="F10" s="117" t="s">
        <v>51</v>
      </c>
      <c r="G10" s="119" t="s">
        <v>52</v>
      </c>
      <c r="H10" s="111"/>
    </row>
    <row r="11" spans="2:16" ht="15.75" thickBot="1" x14ac:dyDescent="0.3">
      <c r="B11" s="66" t="s">
        <v>47</v>
      </c>
      <c r="C11" s="116"/>
      <c r="D11" s="118"/>
      <c r="E11" s="118"/>
      <c r="F11" s="118"/>
      <c r="G11" s="120"/>
      <c r="H11" s="112"/>
    </row>
    <row r="12" spans="2:16" x14ac:dyDescent="0.25">
      <c r="B12" s="58" t="s">
        <v>59</v>
      </c>
      <c r="C12" s="103">
        <v>18</v>
      </c>
      <c r="D12" s="103">
        <v>0</v>
      </c>
      <c r="E12" s="103">
        <v>0</v>
      </c>
      <c r="F12" s="103">
        <v>7</v>
      </c>
      <c r="G12" s="103">
        <v>0</v>
      </c>
      <c r="H12" s="59">
        <f>SUM(C12:G12)</f>
        <v>25</v>
      </c>
    </row>
    <row r="13" spans="2:16" ht="15.75" thickBot="1" x14ac:dyDescent="0.3">
      <c r="B13" s="58" t="s">
        <v>60</v>
      </c>
      <c r="C13" s="103">
        <v>0</v>
      </c>
      <c r="D13" s="103">
        <v>0</v>
      </c>
      <c r="E13" s="103">
        <v>0</v>
      </c>
      <c r="F13" s="103">
        <v>5</v>
      </c>
      <c r="G13" s="103">
        <v>10</v>
      </c>
      <c r="H13" s="59">
        <f t="shared" ref="H13:H14" si="0">SUM(C13:G13)</f>
        <v>15</v>
      </c>
    </row>
    <row r="14" spans="2:16" ht="15.75" thickBot="1" x14ac:dyDescent="0.3">
      <c r="B14" s="58" t="s">
        <v>61</v>
      </c>
      <c r="C14" s="103">
        <v>0</v>
      </c>
      <c r="D14" s="103">
        <v>14</v>
      </c>
      <c r="E14" s="103">
        <v>16</v>
      </c>
      <c r="F14" s="103">
        <v>0</v>
      </c>
      <c r="G14" s="103">
        <v>0</v>
      </c>
      <c r="H14" s="59">
        <f t="shared" si="0"/>
        <v>30</v>
      </c>
      <c r="J14" s="113" t="s">
        <v>65</v>
      </c>
      <c r="P14" s="77"/>
    </row>
    <row r="15" spans="2:16" ht="15" customHeight="1" thickBot="1" x14ac:dyDescent="0.3">
      <c r="B15" s="62" t="s">
        <v>62</v>
      </c>
      <c r="C15" s="63">
        <f>SUM(C12:C14)</f>
        <v>18</v>
      </c>
      <c r="D15" s="63">
        <f t="shared" ref="D15:G15" si="1">SUM(D12:D14)</f>
        <v>14</v>
      </c>
      <c r="E15" s="63">
        <f t="shared" si="1"/>
        <v>16</v>
      </c>
      <c r="F15" s="63">
        <f t="shared" si="1"/>
        <v>12</v>
      </c>
      <c r="G15" s="63">
        <f t="shared" si="1"/>
        <v>10</v>
      </c>
      <c r="H15" s="65"/>
      <c r="J15" s="114"/>
    </row>
    <row r="16" spans="2:16" ht="15.75" thickBot="1" x14ac:dyDescent="0.3">
      <c r="B16" s="62" t="s">
        <v>57</v>
      </c>
      <c r="C16" s="63">
        <v>18</v>
      </c>
      <c r="D16" s="63">
        <v>14</v>
      </c>
      <c r="E16" s="63">
        <v>16</v>
      </c>
      <c r="F16" s="63">
        <v>12</v>
      </c>
      <c r="G16" s="64">
        <v>10</v>
      </c>
      <c r="H16" s="61" t="s">
        <v>56</v>
      </c>
      <c r="I16" s="78" t="s">
        <v>58</v>
      </c>
      <c r="J16" s="27">
        <f>SUM(C16:G16)</f>
        <v>70</v>
      </c>
    </row>
    <row r="17" spans="1:11" x14ac:dyDescent="0.25">
      <c r="B17" s="67" t="s">
        <v>53</v>
      </c>
      <c r="C17" s="71">
        <v>1</v>
      </c>
      <c r="D17" s="71">
        <v>2</v>
      </c>
      <c r="E17" s="71">
        <v>3</v>
      </c>
      <c r="F17" s="71">
        <v>2</v>
      </c>
      <c r="G17" s="72">
        <v>3</v>
      </c>
      <c r="H17" s="59">
        <v>25</v>
      </c>
      <c r="I17" s="79">
        <f>C12*C17+D12*D17+E12*E17+F12*F17+G12*G17</f>
        <v>32</v>
      </c>
    </row>
    <row r="18" spans="1:11" x14ac:dyDescent="0.25">
      <c r="B18" s="68" t="s">
        <v>54</v>
      </c>
      <c r="C18" s="73">
        <v>2</v>
      </c>
      <c r="D18" s="73">
        <v>3</v>
      </c>
      <c r="E18" s="73">
        <v>2</v>
      </c>
      <c r="F18" s="73">
        <v>2</v>
      </c>
      <c r="G18" s="74">
        <v>1</v>
      </c>
      <c r="H18" s="59">
        <v>15</v>
      </c>
      <c r="I18" s="79">
        <f t="shared" ref="I18:I19" si="2">C13*C18+D13*D18+E13*E18+F13*F18+G13*G18</f>
        <v>20</v>
      </c>
    </row>
    <row r="19" spans="1:11" ht="15.75" thickBot="1" x14ac:dyDescent="0.3">
      <c r="B19" s="69" t="s">
        <v>55</v>
      </c>
      <c r="C19" s="75">
        <v>3</v>
      </c>
      <c r="D19" s="75">
        <v>1</v>
      </c>
      <c r="E19" s="75">
        <v>1</v>
      </c>
      <c r="F19" s="75">
        <v>2</v>
      </c>
      <c r="G19" s="76">
        <v>2</v>
      </c>
      <c r="H19" s="60">
        <v>30</v>
      </c>
      <c r="I19" s="80">
        <f t="shared" si="2"/>
        <v>30</v>
      </c>
    </row>
    <row r="20" spans="1:11" ht="15.75" thickBot="1" x14ac:dyDescent="0.3">
      <c r="A20" t="s">
        <v>91</v>
      </c>
      <c r="G20" s="70" t="s">
        <v>64</v>
      </c>
      <c r="H20" s="7">
        <f>SUM(H17:H19)</f>
        <v>70</v>
      </c>
      <c r="I20" s="102">
        <f>SUM(I17:I19)</f>
        <v>82</v>
      </c>
    </row>
    <row r="22" spans="1:11" x14ac:dyDescent="0.25">
      <c r="B22" s="108" t="s">
        <v>66</v>
      </c>
      <c r="C22" s="108"/>
      <c r="D22" s="108"/>
      <c r="E22" s="108"/>
      <c r="F22" s="108"/>
      <c r="G22" s="108"/>
      <c r="H22" s="108"/>
      <c r="I22" s="108"/>
      <c r="J22" s="108"/>
      <c r="K22" s="108"/>
    </row>
    <row r="23" spans="1:11" x14ac:dyDescent="0.25">
      <c r="B23" s="108"/>
      <c r="C23" s="108"/>
      <c r="D23" s="108"/>
      <c r="E23" s="108"/>
      <c r="F23" s="108"/>
      <c r="G23" s="108"/>
      <c r="H23" s="108"/>
      <c r="I23" s="108"/>
      <c r="J23" s="108"/>
      <c r="K23" s="108"/>
    </row>
    <row r="24" spans="1:11" x14ac:dyDescent="0.25">
      <c r="B24" s="108"/>
      <c r="C24" s="108"/>
      <c r="D24" s="108"/>
      <c r="E24" s="108"/>
      <c r="F24" s="108"/>
      <c r="G24" s="108"/>
      <c r="H24" s="108"/>
      <c r="I24" s="108"/>
      <c r="J24" s="108"/>
      <c r="K24" s="108"/>
    </row>
    <row r="25" spans="1:11" x14ac:dyDescent="0.25">
      <c r="B25" s="108"/>
      <c r="C25" s="108"/>
      <c r="D25" s="108"/>
      <c r="E25" s="108"/>
      <c r="F25" s="108"/>
      <c r="G25" s="108"/>
      <c r="H25" s="108"/>
      <c r="I25" s="108"/>
      <c r="J25" s="108"/>
      <c r="K25" s="108"/>
    </row>
    <row r="26" spans="1:11" x14ac:dyDescent="0.25">
      <c r="B26" s="108"/>
      <c r="C26" s="108"/>
      <c r="D26" s="108"/>
      <c r="E26" s="108"/>
      <c r="F26" s="108"/>
      <c r="G26" s="108"/>
      <c r="H26" s="108"/>
      <c r="I26" s="108"/>
      <c r="J26" s="108"/>
      <c r="K26" s="108"/>
    </row>
    <row r="28" spans="1:11" x14ac:dyDescent="0.25">
      <c r="B28" s="108" t="s">
        <v>67</v>
      </c>
      <c r="C28" s="108"/>
      <c r="D28" s="108"/>
      <c r="E28" s="108"/>
      <c r="F28" s="108"/>
      <c r="G28" s="108"/>
      <c r="H28" s="108"/>
      <c r="I28" s="108"/>
      <c r="J28" s="108"/>
      <c r="K28" s="108"/>
    </row>
    <row r="29" spans="1:11" x14ac:dyDescent="0.25">
      <c r="B29" s="108"/>
      <c r="C29" s="108"/>
      <c r="D29" s="108"/>
      <c r="E29" s="108"/>
      <c r="F29" s="108"/>
      <c r="G29" s="108"/>
      <c r="H29" s="108"/>
      <c r="I29" s="108"/>
      <c r="J29" s="108"/>
      <c r="K29" s="108"/>
    </row>
    <row r="30" spans="1:11" x14ac:dyDescent="0.25">
      <c r="B30" s="108"/>
      <c r="C30" s="108"/>
      <c r="D30" s="108"/>
      <c r="E30" s="108"/>
      <c r="F30" s="108"/>
      <c r="G30" s="108"/>
      <c r="H30" s="108"/>
      <c r="I30" s="108"/>
      <c r="J30" s="108"/>
      <c r="K30" s="108"/>
    </row>
    <row r="31" spans="1:11" x14ac:dyDescent="0.25">
      <c r="B31" s="108"/>
      <c r="C31" s="108"/>
      <c r="D31" s="108"/>
      <c r="E31" s="108"/>
      <c r="F31" s="108"/>
      <c r="G31" s="108"/>
      <c r="H31" s="108"/>
      <c r="I31" s="108"/>
      <c r="J31" s="108"/>
      <c r="K31" s="108"/>
    </row>
    <row r="32" spans="1:11" x14ac:dyDescent="0.25">
      <c r="B32" s="108"/>
      <c r="C32" s="108"/>
      <c r="D32" s="108"/>
      <c r="E32" s="108"/>
      <c r="F32" s="108"/>
      <c r="G32" s="108"/>
      <c r="H32" s="108"/>
      <c r="I32" s="108"/>
      <c r="J32" s="108"/>
      <c r="K32" s="108"/>
    </row>
    <row r="34" spans="2:11" x14ac:dyDescent="0.25">
      <c r="B34" s="109" t="s">
        <v>68</v>
      </c>
      <c r="C34" s="109"/>
      <c r="D34" s="109"/>
      <c r="E34" s="109"/>
      <c r="F34" s="109"/>
      <c r="G34" s="109"/>
      <c r="H34" s="109"/>
      <c r="I34" s="109"/>
      <c r="J34" s="109"/>
      <c r="K34" s="109"/>
    </row>
    <row r="35" spans="2:11" x14ac:dyDescent="0.25">
      <c r="B35" s="109"/>
      <c r="C35" s="109"/>
      <c r="D35" s="109"/>
      <c r="E35" s="109"/>
      <c r="F35" s="109"/>
      <c r="G35" s="109"/>
      <c r="H35" s="109"/>
      <c r="I35" s="109"/>
      <c r="J35" s="109"/>
      <c r="K35" s="109"/>
    </row>
    <row r="36" spans="2:11" x14ac:dyDescent="0.25">
      <c r="B36" s="109"/>
      <c r="C36" s="109"/>
      <c r="D36" s="109"/>
      <c r="E36" s="109"/>
      <c r="F36" s="109"/>
      <c r="G36" s="109"/>
      <c r="H36" s="109"/>
      <c r="I36" s="109"/>
      <c r="J36" s="109"/>
      <c r="K36" s="109"/>
    </row>
    <row r="37" spans="2:11" x14ac:dyDescent="0.25">
      <c r="B37" s="109"/>
      <c r="C37" s="109"/>
      <c r="D37" s="109"/>
      <c r="E37" s="109"/>
      <c r="F37" s="109"/>
      <c r="G37" s="109"/>
      <c r="H37" s="109"/>
      <c r="I37" s="109"/>
      <c r="J37" s="109"/>
      <c r="K37" s="109"/>
    </row>
  </sheetData>
  <mergeCells count="12">
    <mergeCell ref="C1:C2"/>
    <mergeCell ref="D1:D2"/>
    <mergeCell ref="B22:K26"/>
    <mergeCell ref="B28:K32"/>
    <mergeCell ref="B34:K37"/>
    <mergeCell ref="H8:H11"/>
    <mergeCell ref="J14:J15"/>
    <mergeCell ref="C10:C11"/>
    <mergeCell ref="D10:D11"/>
    <mergeCell ref="E10:E11"/>
    <mergeCell ref="F10:F11"/>
    <mergeCell ref="G10:G11"/>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33"/>
  <sheetViews>
    <sheetView workbookViewId="0">
      <selection activeCell="B32" sqref="B32:I33"/>
    </sheetView>
  </sheetViews>
  <sheetFormatPr defaultRowHeight="15" x14ac:dyDescent="0.25"/>
  <cols>
    <col min="2" max="2" width="11.28515625" style="3" bestFit="1" customWidth="1"/>
    <col min="3" max="6" width="12.7109375" customWidth="1"/>
    <col min="7" max="7" width="9.140625" style="3"/>
    <col min="8" max="8" width="12.28515625" bestFit="1" customWidth="1"/>
    <col min="9" max="9" width="11.5703125" bestFit="1" customWidth="1"/>
    <col min="11" max="12" width="12.28515625" bestFit="1" customWidth="1"/>
  </cols>
  <sheetData>
    <row r="1" spans="2:9" ht="15.75" thickBot="1" x14ac:dyDescent="0.3">
      <c r="C1" s="121" t="s">
        <v>30</v>
      </c>
      <c r="D1" s="122"/>
      <c r="E1" s="123"/>
    </row>
    <row r="2" spans="2:9" ht="15.75" thickBot="1" x14ac:dyDescent="0.3">
      <c r="C2" s="45">
        <v>0.33300000000000002</v>
      </c>
      <c r="D2" s="46">
        <v>0.33300000000000002</v>
      </c>
      <c r="E2" s="47">
        <v>0.33300000000000002</v>
      </c>
      <c r="F2" s="113" t="s">
        <v>13</v>
      </c>
      <c r="G2" s="95"/>
    </row>
    <row r="3" spans="2:9" ht="15.75" thickBot="1" x14ac:dyDescent="0.3">
      <c r="B3" s="39" t="s">
        <v>6</v>
      </c>
      <c r="C3" s="42" t="s">
        <v>10</v>
      </c>
      <c r="D3" s="43" t="s">
        <v>11</v>
      </c>
      <c r="E3" s="44" t="s">
        <v>12</v>
      </c>
      <c r="F3" s="131"/>
      <c r="G3" s="95" t="s">
        <v>88</v>
      </c>
      <c r="H3" s="95" t="s">
        <v>79</v>
      </c>
      <c r="I3" s="95" t="s">
        <v>80</v>
      </c>
    </row>
    <row r="4" spans="2:9" x14ac:dyDescent="0.25">
      <c r="B4" s="40" t="s">
        <v>7</v>
      </c>
      <c r="C4" s="28">
        <v>-656000</v>
      </c>
      <c r="D4" s="34">
        <v>708000</v>
      </c>
      <c r="E4" s="29">
        <v>1309000</v>
      </c>
      <c r="F4" s="37">
        <f>C$2*C4+D$2*D4+E$2*E4</f>
        <v>453213</v>
      </c>
      <c r="G4" s="95" t="s">
        <v>89</v>
      </c>
      <c r="H4" s="96">
        <f>C7+C6</f>
        <v>-722000</v>
      </c>
      <c r="I4" s="96">
        <f>F7+F6</f>
        <v>781884</v>
      </c>
    </row>
    <row r="5" spans="2:9" x14ac:dyDescent="0.25">
      <c r="B5" s="40" t="s">
        <v>8</v>
      </c>
      <c r="C5" s="30">
        <v>-400000</v>
      </c>
      <c r="D5" s="35">
        <v>650000</v>
      </c>
      <c r="E5" s="31">
        <v>980000</v>
      </c>
      <c r="F5" s="37">
        <f t="shared" ref="F5:F8" si="0">C$2*C5+D$2*D5+E$2*E5</f>
        <v>409590</v>
      </c>
      <c r="G5" s="95" t="s">
        <v>81</v>
      </c>
      <c r="H5" s="96">
        <f>C7+C5+C4</f>
        <v>-1056000</v>
      </c>
      <c r="I5" s="96">
        <f>F7+F4+F5</f>
        <v>1062603</v>
      </c>
    </row>
    <row r="6" spans="2:9" x14ac:dyDescent="0.25">
      <c r="B6" s="40" t="s">
        <v>9</v>
      </c>
      <c r="C6" s="30">
        <v>-722000</v>
      </c>
      <c r="D6" s="35">
        <v>650000</v>
      </c>
      <c r="E6" s="31">
        <v>1820000</v>
      </c>
      <c r="F6" s="37">
        <f t="shared" si="0"/>
        <v>582084</v>
      </c>
      <c r="G6" s="97" t="s">
        <v>82</v>
      </c>
      <c r="H6" s="98">
        <f>C7+C6+C8</f>
        <v>-1067000</v>
      </c>
      <c r="I6" s="99">
        <f>F7+F6+F8</f>
        <v>1382949</v>
      </c>
    </row>
    <row r="7" spans="2:9" x14ac:dyDescent="0.25">
      <c r="B7" s="40" t="s">
        <v>31</v>
      </c>
      <c r="C7" s="30">
        <v>0</v>
      </c>
      <c r="D7" s="35">
        <v>100000</v>
      </c>
      <c r="E7" s="31">
        <v>500000</v>
      </c>
      <c r="F7" s="37">
        <f t="shared" si="0"/>
        <v>199800</v>
      </c>
      <c r="G7" s="95" t="s">
        <v>84</v>
      </c>
      <c r="H7" s="96">
        <f>C7+C8+C5</f>
        <v>-745000</v>
      </c>
      <c r="I7" s="96">
        <f>F7+F8+F5</f>
        <v>1210455</v>
      </c>
    </row>
    <row r="8" spans="2:9" ht="15.75" thickBot="1" x14ac:dyDescent="0.3">
      <c r="B8" s="41" t="s">
        <v>32</v>
      </c>
      <c r="C8" s="32">
        <v>-345000</v>
      </c>
      <c r="D8" s="36">
        <v>-50000</v>
      </c>
      <c r="E8" s="33">
        <v>2200000</v>
      </c>
      <c r="F8" s="38">
        <f t="shared" si="0"/>
        <v>601065</v>
      </c>
      <c r="G8" s="95" t="s">
        <v>85</v>
      </c>
      <c r="H8" s="96">
        <f>C7+C8+C4</f>
        <v>-1001000</v>
      </c>
      <c r="I8" s="96">
        <f>F7+F8+F4</f>
        <v>1254078</v>
      </c>
    </row>
    <row r="11" spans="2:9" ht="15" customHeight="1" x14ac:dyDescent="0.25">
      <c r="B11" s="130" t="s">
        <v>34</v>
      </c>
      <c r="C11" s="130"/>
      <c r="D11" s="130"/>
      <c r="E11" s="130"/>
      <c r="F11" s="130"/>
      <c r="G11" s="130"/>
      <c r="H11" s="130"/>
      <c r="I11" s="130"/>
    </row>
    <row r="12" spans="2:9" x14ac:dyDescent="0.25">
      <c r="B12" s="130"/>
      <c r="C12" s="130"/>
      <c r="D12" s="130"/>
      <c r="E12" s="130"/>
      <c r="F12" s="130"/>
      <c r="G12" s="130"/>
      <c r="H12" s="130"/>
      <c r="I12" s="130"/>
    </row>
    <row r="13" spans="2:9" x14ac:dyDescent="0.25">
      <c r="B13" s="130"/>
      <c r="C13" s="130"/>
      <c r="D13" s="130"/>
      <c r="E13" s="130"/>
      <c r="F13" s="130"/>
      <c r="G13" s="130"/>
      <c r="H13" s="130"/>
      <c r="I13" s="130"/>
    </row>
    <row r="14" spans="2:9" x14ac:dyDescent="0.25">
      <c r="B14" s="130"/>
      <c r="C14" s="130"/>
      <c r="D14" s="130"/>
      <c r="E14" s="130"/>
      <c r="F14" s="130"/>
      <c r="G14" s="130"/>
      <c r="H14" s="130"/>
      <c r="I14" s="130"/>
    </row>
    <row r="15" spans="2:9" x14ac:dyDescent="0.25">
      <c r="B15" s="130"/>
      <c r="C15" s="130"/>
      <c r="D15" s="130"/>
      <c r="E15" s="130"/>
      <c r="F15" s="130"/>
      <c r="G15" s="130"/>
      <c r="H15" s="130"/>
      <c r="I15" s="130"/>
    </row>
    <row r="17" spans="1:9" x14ac:dyDescent="0.25">
      <c r="B17" s="130" t="s">
        <v>33</v>
      </c>
      <c r="C17" s="130"/>
      <c r="D17" s="130"/>
      <c r="E17" s="130"/>
      <c r="F17" s="130"/>
      <c r="G17" s="130"/>
      <c r="H17" s="130"/>
      <c r="I17" s="130"/>
    </row>
    <row r="18" spans="1:9" x14ac:dyDescent="0.25">
      <c r="B18" s="130"/>
      <c r="C18" s="130"/>
      <c r="D18" s="130"/>
      <c r="E18" s="130"/>
      <c r="F18" s="130"/>
      <c r="G18" s="130"/>
      <c r="H18" s="130"/>
      <c r="I18" s="130"/>
    </row>
    <row r="19" spans="1:9" ht="15.75" thickBot="1" x14ac:dyDescent="0.3"/>
    <row r="20" spans="1:9" x14ac:dyDescent="0.25">
      <c r="A20" t="s">
        <v>91</v>
      </c>
      <c r="B20" s="124" t="s">
        <v>83</v>
      </c>
      <c r="C20" s="125"/>
      <c r="D20" s="125"/>
      <c r="E20" s="125"/>
      <c r="F20" s="125"/>
      <c r="G20" s="125"/>
      <c r="H20" s="125"/>
      <c r="I20" s="126"/>
    </row>
    <row r="21" spans="1:9" ht="15.75" thickBot="1" x14ac:dyDescent="0.3">
      <c r="B21" s="127"/>
      <c r="C21" s="128"/>
      <c r="D21" s="128"/>
      <c r="E21" s="128"/>
      <c r="F21" s="128"/>
      <c r="G21" s="128"/>
      <c r="H21" s="128"/>
      <c r="I21" s="129"/>
    </row>
    <row r="23" spans="1:9" ht="15" customHeight="1" x14ac:dyDescent="0.25">
      <c r="B23" s="130" t="s">
        <v>35</v>
      </c>
      <c r="C23" s="130"/>
      <c r="D23" s="130"/>
      <c r="E23" s="130"/>
      <c r="F23" s="130"/>
      <c r="G23" s="130"/>
      <c r="H23" s="130"/>
      <c r="I23" s="130"/>
    </row>
    <row r="24" spans="1:9" x14ac:dyDescent="0.25">
      <c r="B24" s="130"/>
      <c r="C24" s="130"/>
      <c r="D24" s="130"/>
      <c r="E24" s="130"/>
      <c r="F24" s="130"/>
      <c r="G24" s="130"/>
      <c r="H24" s="130"/>
      <c r="I24" s="130"/>
    </row>
    <row r="25" spans="1:9" ht="15.75" thickBot="1" x14ac:dyDescent="0.3"/>
    <row r="26" spans="1:9" ht="15" customHeight="1" x14ac:dyDescent="0.25">
      <c r="A26" t="s">
        <v>91</v>
      </c>
      <c r="B26" s="124" t="s">
        <v>86</v>
      </c>
      <c r="C26" s="125"/>
      <c r="D26" s="125"/>
      <c r="E26" s="125"/>
      <c r="F26" s="125"/>
      <c r="G26" s="125"/>
      <c r="H26" s="125"/>
      <c r="I26" s="126"/>
    </row>
    <row r="27" spans="1:9" ht="15.75" thickBot="1" x14ac:dyDescent="0.3">
      <c r="B27" s="127"/>
      <c r="C27" s="128"/>
      <c r="D27" s="128"/>
      <c r="E27" s="128"/>
      <c r="F27" s="128"/>
      <c r="G27" s="128"/>
      <c r="H27" s="128"/>
      <c r="I27" s="129"/>
    </row>
    <row r="29" spans="1:9" x14ac:dyDescent="0.25">
      <c r="B29" s="130" t="s">
        <v>36</v>
      </c>
      <c r="C29" s="130"/>
      <c r="D29" s="130"/>
      <c r="E29" s="130"/>
      <c r="F29" s="130"/>
      <c r="G29" s="130"/>
      <c r="H29" s="130"/>
      <c r="I29" s="130"/>
    </row>
    <row r="30" spans="1:9" x14ac:dyDescent="0.25">
      <c r="B30" s="130"/>
      <c r="C30" s="130"/>
      <c r="D30" s="130"/>
      <c r="E30" s="130"/>
      <c r="F30" s="130"/>
      <c r="G30" s="130"/>
      <c r="H30" s="130"/>
      <c r="I30" s="130"/>
    </row>
    <row r="31" spans="1:9" ht="15.75" thickBot="1" x14ac:dyDescent="0.3"/>
    <row r="32" spans="1:9" x14ac:dyDescent="0.25">
      <c r="A32" t="s">
        <v>91</v>
      </c>
      <c r="B32" s="124" t="s">
        <v>87</v>
      </c>
      <c r="C32" s="125"/>
      <c r="D32" s="125"/>
      <c r="E32" s="125"/>
      <c r="F32" s="125"/>
      <c r="G32" s="125"/>
      <c r="H32" s="125"/>
      <c r="I32" s="126"/>
    </row>
    <row r="33" spans="2:9" ht="15.75" thickBot="1" x14ac:dyDescent="0.3">
      <c r="B33" s="127"/>
      <c r="C33" s="128"/>
      <c r="D33" s="128"/>
      <c r="E33" s="128"/>
      <c r="F33" s="128"/>
      <c r="G33" s="128"/>
      <c r="H33" s="128"/>
      <c r="I33" s="129"/>
    </row>
  </sheetData>
  <mergeCells count="9">
    <mergeCell ref="C1:E1"/>
    <mergeCell ref="B26:I27"/>
    <mergeCell ref="B29:I30"/>
    <mergeCell ref="B32:I33"/>
    <mergeCell ref="F2:F3"/>
    <mergeCell ref="B11:I15"/>
    <mergeCell ref="B17:I18"/>
    <mergeCell ref="B20:I21"/>
    <mergeCell ref="B23:I24"/>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M43"/>
  <sheetViews>
    <sheetView topLeftCell="A2" workbookViewId="0">
      <selection activeCell="B41" sqref="B41:M43"/>
    </sheetView>
  </sheetViews>
  <sheetFormatPr defaultRowHeight="15" x14ac:dyDescent="0.25"/>
  <cols>
    <col min="1" max="1" width="9.140625" style="3"/>
    <col min="2" max="2" width="11.5703125" style="12" bestFit="1" customWidth="1"/>
    <col min="3" max="3" width="9.140625" style="3"/>
    <col min="4" max="4" width="11.5703125" style="12" bestFit="1" customWidth="1"/>
    <col min="5" max="7" width="9.140625" style="3"/>
    <col min="8" max="8" width="12.5703125" style="12" bestFit="1" customWidth="1"/>
    <col min="9" max="9" width="9.140625" style="3"/>
    <col min="10" max="10" width="14.140625" style="14" bestFit="1" customWidth="1"/>
    <col min="11" max="11" width="8.85546875" style="3" customWidth="1"/>
    <col min="12" max="12" width="12.28515625" style="3" bestFit="1" customWidth="1"/>
    <col min="13" max="13" width="12.5703125" style="12" bestFit="1" customWidth="1"/>
  </cols>
  <sheetData>
    <row r="1" spans="1:13" ht="15.75" thickBot="1" x14ac:dyDescent="0.3">
      <c r="J1" s="14" t="s">
        <v>16</v>
      </c>
      <c r="L1" s="3" t="s">
        <v>15</v>
      </c>
      <c r="M1" s="12" t="s">
        <v>14</v>
      </c>
    </row>
    <row r="2" spans="1:13" ht="15.75" thickBot="1" x14ac:dyDescent="0.3">
      <c r="J2" s="15" t="s">
        <v>17</v>
      </c>
      <c r="L2" s="21">
        <v>0.5</v>
      </c>
      <c r="M2" s="22">
        <v>12000000</v>
      </c>
    </row>
    <row r="3" spans="1:13" ht="15.75" thickBot="1" x14ac:dyDescent="0.3">
      <c r="I3" s="6"/>
      <c r="J3" s="16">
        <f>L2*M2+L4*M4</f>
        <v>14000000</v>
      </c>
      <c r="L3" s="8"/>
      <c r="M3" s="13"/>
    </row>
    <row r="4" spans="1:13" ht="15.75" thickBot="1" x14ac:dyDescent="0.3">
      <c r="H4" s="18" t="s">
        <v>19</v>
      </c>
      <c r="I4" s="5"/>
      <c r="J4" s="17"/>
      <c r="L4" s="21">
        <v>0.5</v>
      </c>
      <c r="M4" s="22">
        <v>16000000</v>
      </c>
    </row>
    <row r="5" spans="1:13" ht="15.75" thickBot="1" x14ac:dyDescent="0.3">
      <c r="E5" s="6"/>
      <c r="F5" s="3" t="s">
        <v>15</v>
      </c>
      <c r="G5" s="2"/>
      <c r="H5" s="19">
        <f>MAX(J3,J8)</f>
        <v>14000000</v>
      </c>
      <c r="J5" s="17"/>
      <c r="L5" s="2"/>
    </row>
    <row r="6" spans="1:13" ht="15.75" thickBot="1" x14ac:dyDescent="0.3">
      <c r="E6" s="5"/>
      <c r="F6" s="4" t="s">
        <v>21</v>
      </c>
      <c r="J6" s="14" t="s">
        <v>16</v>
      </c>
      <c r="L6" s="21">
        <v>0.4</v>
      </c>
      <c r="M6" s="22">
        <v>4000000</v>
      </c>
    </row>
    <row r="7" spans="1:13" ht="15.75" thickBot="1" x14ac:dyDescent="0.3">
      <c r="F7" s="10">
        <v>0.2</v>
      </c>
      <c r="J7" s="15" t="s">
        <v>18</v>
      </c>
      <c r="L7" s="2"/>
    </row>
    <row r="8" spans="1:13" ht="15.75" thickBot="1" x14ac:dyDescent="0.3">
      <c r="A8" s="6"/>
      <c r="G8" s="2"/>
      <c r="I8" s="6"/>
      <c r="J8" s="16">
        <f>L6*M6+L8*M8+L10*M10</f>
        <v>200000</v>
      </c>
      <c r="L8" s="21">
        <v>0.4</v>
      </c>
      <c r="M8" s="22">
        <v>-3000000</v>
      </c>
    </row>
    <row r="9" spans="1:13" ht="15.75" thickBot="1" x14ac:dyDescent="0.3">
      <c r="A9" s="5"/>
      <c r="D9" s="12" t="s">
        <v>16</v>
      </c>
      <c r="I9" s="5"/>
      <c r="J9" s="17"/>
      <c r="L9" s="2"/>
    </row>
    <row r="10" spans="1:13" ht="15.75" thickBot="1" x14ac:dyDescent="0.3">
      <c r="D10" s="20" t="s">
        <v>23</v>
      </c>
      <c r="J10" s="17"/>
      <c r="L10" s="21">
        <v>0.2</v>
      </c>
      <c r="M10" s="22">
        <v>-1000000</v>
      </c>
    </row>
    <row r="11" spans="1:13" ht="15.75" thickBot="1" x14ac:dyDescent="0.3">
      <c r="D11" s="19">
        <f>F7*H5+F15*H16</f>
        <v>6160000</v>
      </c>
      <c r="E11" s="6"/>
      <c r="J11" s="17"/>
      <c r="L11" s="2"/>
    </row>
    <row r="12" spans="1:13" ht="15.75" thickBot="1" x14ac:dyDescent="0.3">
      <c r="E12" s="5"/>
      <c r="J12" s="14" t="s">
        <v>16</v>
      </c>
      <c r="L12" s="23">
        <v>0.8</v>
      </c>
      <c r="M12" s="24">
        <v>6000000</v>
      </c>
    </row>
    <row r="13" spans="1:13" ht="15.75" thickBot="1" x14ac:dyDescent="0.3">
      <c r="F13" s="3" t="s">
        <v>15</v>
      </c>
      <c r="J13" s="15" t="s">
        <v>17</v>
      </c>
      <c r="L13" s="2"/>
    </row>
    <row r="14" spans="1:13" ht="15.75" thickBot="1" x14ac:dyDescent="0.3">
      <c r="F14" s="4" t="s">
        <v>22</v>
      </c>
      <c r="J14" s="16">
        <f>L12*M12+L14*M14</f>
        <v>4200000</v>
      </c>
      <c r="L14" s="23">
        <v>0.2</v>
      </c>
      <c r="M14" s="24">
        <v>-3000000</v>
      </c>
    </row>
    <row r="15" spans="1:13" ht="15.75" thickBot="1" x14ac:dyDescent="0.3">
      <c r="B15" s="18" t="s">
        <v>25</v>
      </c>
      <c r="F15" s="10">
        <v>0.8</v>
      </c>
      <c r="H15" s="18" t="s">
        <v>20</v>
      </c>
      <c r="J15" s="17"/>
      <c r="L15" s="2"/>
    </row>
    <row r="16" spans="1:13" ht="15.75" thickBot="1" x14ac:dyDescent="0.3">
      <c r="B16" s="19">
        <f>MAX(D11,D22)</f>
        <v>9000000</v>
      </c>
      <c r="H16" s="19">
        <f>MAX(J14,J19)</f>
        <v>4200000</v>
      </c>
      <c r="J16" s="17"/>
      <c r="L16" s="23">
        <v>0.4</v>
      </c>
      <c r="M16" s="24">
        <v>6000000</v>
      </c>
    </row>
    <row r="17" spans="2:13" ht="15.75" thickBot="1" x14ac:dyDescent="0.3">
      <c r="J17" s="14" t="s">
        <v>16</v>
      </c>
      <c r="L17" s="2"/>
    </row>
    <row r="18" spans="2:13" ht="15.75" thickBot="1" x14ac:dyDescent="0.3">
      <c r="J18" s="15" t="s">
        <v>18</v>
      </c>
      <c r="L18" s="23">
        <v>0.4</v>
      </c>
      <c r="M18" s="24">
        <v>-2000000</v>
      </c>
    </row>
    <row r="19" spans="2:13" ht="15.75" thickBot="1" x14ac:dyDescent="0.3">
      <c r="J19" s="16">
        <f>L16*M16+L18*M18+L20*M20</f>
        <v>2000000</v>
      </c>
      <c r="L19" s="2"/>
    </row>
    <row r="20" spans="2:13" ht="15.75" thickBot="1" x14ac:dyDescent="0.3">
      <c r="D20" s="12" t="s">
        <v>16</v>
      </c>
      <c r="L20" s="23">
        <v>0.2</v>
      </c>
      <c r="M20" s="24">
        <v>2000000</v>
      </c>
    </row>
    <row r="21" spans="2:13" ht="15.75" thickBot="1" x14ac:dyDescent="0.3">
      <c r="D21" s="20" t="s">
        <v>24</v>
      </c>
    </row>
    <row r="22" spans="2:13" ht="15.75" thickBot="1" x14ac:dyDescent="0.3">
      <c r="D22" s="19">
        <f>L22*M22</f>
        <v>9000000</v>
      </c>
      <c r="L22" s="25">
        <v>1</v>
      </c>
      <c r="M22" s="26">
        <v>9000000</v>
      </c>
    </row>
    <row r="23" spans="2:13" ht="7.5" customHeight="1" x14ac:dyDescent="0.25"/>
    <row r="24" spans="2:13" x14ac:dyDescent="0.25">
      <c r="B24" s="132" t="s">
        <v>26</v>
      </c>
      <c r="C24" s="132"/>
      <c r="D24" s="132"/>
      <c r="E24" s="132"/>
      <c r="F24" s="132"/>
      <c r="G24" s="132"/>
      <c r="H24" s="132"/>
      <c r="I24" s="132"/>
      <c r="J24" s="132"/>
      <c r="K24" s="132"/>
      <c r="L24" s="132"/>
      <c r="M24" s="132"/>
    </row>
    <row r="25" spans="2:13" x14ac:dyDescent="0.25">
      <c r="B25" s="132"/>
      <c r="C25" s="132"/>
      <c r="D25" s="132"/>
      <c r="E25" s="132"/>
      <c r="F25" s="132"/>
      <c r="G25" s="132"/>
      <c r="H25" s="132"/>
      <c r="I25" s="132"/>
      <c r="J25" s="132"/>
      <c r="K25" s="132"/>
      <c r="L25" s="132"/>
      <c r="M25" s="132"/>
    </row>
    <row r="26" spans="2:13" x14ac:dyDescent="0.25">
      <c r="B26" s="132"/>
      <c r="C26" s="132"/>
      <c r="D26" s="132"/>
      <c r="E26" s="132"/>
      <c r="F26" s="132"/>
      <c r="G26" s="132"/>
      <c r="H26" s="132"/>
      <c r="I26" s="132"/>
      <c r="J26" s="132"/>
      <c r="K26" s="132"/>
      <c r="L26" s="132"/>
      <c r="M26" s="132"/>
    </row>
    <row r="27" spans="2:13" ht="7.5" customHeight="1" x14ac:dyDescent="0.25"/>
    <row r="28" spans="2:13" x14ac:dyDescent="0.25">
      <c r="B28" s="132" t="s">
        <v>27</v>
      </c>
      <c r="C28" s="132"/>
      <c r="D28" s="132"/>
      <c r="E28" s="132"/>
      <c r="F28" s="132"/>
      <c r="G28" s="132"/>
      <c r="H28" s="132"/>
      <c r="I28" s="132"/>
      <c r="J28" s="132"/>
      <c r="K28" s="132"/>
      <c r="L28" s="132"/>
      <c r="M28" s="132"/>
    </row>
    <row r="29" spans="2:13" x14ac:dyDescent="0.25">
      <c r="B29" s="132"/>
      <c r="C29" s="132"/>
      <c r="D29" s="132"/>
      <c r="E29" s="132"/>
      <c r="F29" s="132"/>
      <c r="G29" s="132"/>
      <c r="H29" s="132"/>
      <c r="I29" s="132"/>
      <c r="J29" s="132"/>
      <c r="K29" s="132"/>
      <c r="L29" s="132"/>
      <c r="M29" s="132"/>
    </row>
    <row r="30" spans="2:13" x14ac:dyDescent="0.25">
      <c r="B30" s="132"/>
      <c r="C30" s="132"/>
      <c r="D30" s="132"/>
      <c r="E30" s="132"/>
      <c r="F30" s="132"/>
      <c r="G30" s="132"/>
      <c r="H30" s="132"/>
      <c r="I30" s="132"/>
      <c r="J30" s="132"/>
      <c r="K30" s="132"/>
      <c r="L30" s="132"/>
      <c r="M30" s="132"/>
    </row>
    <row r="31" spans="2:13" x14ac:dyDescent="0.25">
      <c r="B31" s="132"/>
      <c r="C31" s="132"/>
      <c r="D31" s="132"/>
      <c r="E31" s="132"/>
      <c r="F31" s="132"/>
      <c r="G31" s="132"/>
      <c r="H31" s="132"/>
      <c r="I31" s="132"/>
      <c r="J31" s="132"/>
      <c r="K31" s="132"/>
      <c r="L31" s="132"/>
      <c r="M31" s="132"/>
    </row>
    <row r="32" spans="2:13" ht="7.5" customHeight="1" x14ac:dyDescent="0.25"/>
    <row r="33" spans="1:13" x14ac:dyDescent="0.25">
      <c r="B33" s="132" t="s">
        <v>28</v>
      </c>
      <c r="C33" s="132"/>
      <c r="D33" s="132"/>
      <c r="E33" s="132"/>
      <c r="F33" s="132"/>
      <c r="G33" s="132"/>
      <c r="H33" s="132"/>
      <c r="I33" s="132"/>
      <c r="J33" s="132"/>
      <c r="K33" s="132"/>
      <c r="L33" s="132"/>
      <c r="M33" s="132"/>
    </row>
    <row r="34" spans="1:13" x14ac:dyDescent="0.25">
      <c r="B34" s="132"/>
      <c r="C34" s="132"/>
      <c r="D34" s="132"/>
      <c r="E34" s="132"/>
      <c r="F34" s="132"/>
      <c r="G34" s="132"/>
      <c r="H34" s="132"/>
      <c r="I34" s="132"/>
      <c r="J34" s="132"/>
      <c r="K34" s="132"/>
      <c r="L34" s="132"/>
      <c r="M34" s="132"/>
    </row>
    <row r="35" spans="1:13" x14ac:dyDescent="0.25">
      <c r="B35" s="132"/>
      <c r="C35" s="132"/>
      <c r="D35" s="132"/>
      <c r="E35" s="132"/>
      <c r="F35" s="132"/>
      <c r="G35" s="132"/>
      <c r="H35" s="132"/>
      <c r="I35" s="132"/>
      <c r="J35" s="132"/>
      <c r="K35" s="132"/>
      <c r="L35" s="132"/>
      <c r="M35" s="132"/>
    </row>
    <row r="36" spans="1:13" ht="7.5" customHeight="1" x14ac:dyDescent="0.25"/>
    <row r="37" spans="1:13" x14ac:dyDescent="0.25">
      <c r="B37" s="132" t="s">
        <v>29</v>
      </c>
      <c r="C37" s="132"/>
      <c r="D37" s="132"/>
      <c r="E37" s="132"/>
      <c r="F37" s="132"/>
      <c r="G37" s="132"/>
      <c r="H37" s="132"/>
      <c r="I37" s="132"/>
      <c r="J37" s="132"/>
      <c r="K37" s="132"/>
      <c r="L37" s="132"/>
      <c r="M37" s="132"/>
    </row>
    <row r="38" spans="1:13" x14ac:dyDescent="0.25">
      <c r="B38" s="132"/>
      <c r="C38" s="132"/>
      <c r="D38" s="132"/>
      <c r="E38" s="132"/>
      <c r="F38" s="132"/>
      <c r="G38" s="132"/>
      <c r="H38" s="132"/>
      <c r="I38" s="132"/>
      <c r="J38" s="132"/>
      <c r="K38" s="132"/>
      <c r="L38" s="132"/>
      <c r="M38" s="132"/>
    </row>
    <row r="39" spans="1:13" x14ac:dyDescent="0.25">
      <c r="B39" s="132"/>
      <c r="C39" s="132"/>
      <c r="D39" s="132"/>
      <c r="E39" s="132"/>
      <c r="F39" s="132"/>
      <c r="G39" s="132"/>
      <c r="H39" s="132"/>
      <c r="I39" s="132"/>
      <c r="J39" s="132"/>
      <c r="K39" s="132"/>
      <c r="L39" s="132"/>
      <c r="M39" s="132"/>
    </row>
    <row r="40" spans="1:13" ht="7.5" customHeight="1" thickBot="1" x14ac:dyDescent="0.3"/>
    <row r="41" spans="1:13" x14ac:dyDescent="0.25">
      <c r="A41" s="3" t="s">
        <v>92</v>
      </c>
      <c r="B41" s="133" t="s">
        <v>78</v>
      </c>
      <c r="C41" s="134"/>
      <c r="D41" s="134"/>
      <c r="E41" s="134"/>
      <c r="F41" s="134"/>
      <c r="G41" s="134"/>
      <c r="H41" s="134"/>
      <c r="I41" s="134"/>
      <c r="J41" s="134"/>
      <c r="K41" s="134"/>
      <c r="L41" s="134"/>
      <c r="M41" s="135"/>
    </row>
    <row r="42" spans="1:13" x14ac:dyDescent="0.25">
      <c r="B42" s="136"/>
      <c r="C42" s="137"/>
      <c r="D42" s="137"/>
      <c r="E42" s="137"/>
      <c r="F42" s="137"/>
      <c r="G42" s="137"/>
      <c r="H42" s="137"/>
      <c r="I42" s="137"/>
      <c r="J42" s="137"/>
      <c r="K42" s="137"/>
      <c r="L42" s="137"/>
      <c r="M42" s="138"/>
    </row>
    <row r="43" spans="1:13" ht="15.75" thickBot="1" x14ac:dyDescent="0.3">
      <c r="B43" s="139"/>
      <c r="C43" s="140"/>
      <c r="D43" s="140"/>
      <c r="E43" s="140"/>
      <c r="F43" s="140"/>
      <c r="G43" s="140"/>
      <c r="H43" s="140"/>
      <c r="I43" s="140"/>
      <c r="J43" s="140"/>
      <c r="K43" s="140"/>
      <c r="L43" s="140"/>
      <c r="M43" s="141"/>
    </row>
  </sheetData>
  <mergeCells count="5">
    <mergeCell ref="B24:M26"/>
    <mergeCell ref="B28:M31"/>
    <mergeCell ref="B33:M35"/>
    <mergeCell ref="B37:M39"/>
    <mergeCell ref="B41:M43"/>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38"/>
  <sheetViews>
    <sheetView tabSelected="1" workbookViewId="0">
      <selection activeCell="B19" sqref="B19:I20"/>
    </sheetView>
  </sheetViews>
  <sheetFormatPr defaultRowHeight="15" x14ac:dyDescent="0.25"/>
  <cols>
    <col min="2" max="2" width="11.28515625" style="3" bestFit="1" customWidth="1"/>
    <col min="3" max="7" width="12.7109375" customWidth="1"/>
  </cols>
  <sheetData>
    <row r="1" spans="2:9" ht="15.75" thickBot="1" x14ac:dyDescent="0.3"/>
    <row r="2" spans="2:9" ht="15.75" customHeight="1" thickBot="1" x14ac:dyDescent="0.3">
      <c r="C2" s="121" t="s">
        <v>37</v>
      </c>
      <c r="D2" s="122"/>
      <c r="E2" s="123"/>
      <c r="F2" s="51" t="s">
        <v>41</v>
      </c>
      <c r="G2" s="53" t="s">
        <v>44</v>
      </c>
    </row>
    <row r="3" spans="2:9" ht="15.75" thickBot="1" x14ac:dyDescent="0.3">
      <c r="B3" s="39" t="s">
        <v>6</v>
      </c>
      <c r="C3" s="42" t="s">
        <v>10</v>
      </c>
      <c r="D3" s="43" t="s">
        <v>11</v>
      </c>
      <c r="E3" s="44" t="s">
        <v>12</v>
      </c>
      <c r="F3" s="52" t="s">
        <v>42</v>
      </c>
      <c r="G3" s="54" t="s">
        <v>45</v>
      </c>
    </row>
    <row r="4" spans="2:9" x14ac:dyDescent="0.25">
      <c r="B4" s="40" t="s">
        <v>7</v>
      </c>
      <c r="C4" s="28">
        <v>-656000</v>
      </c>
      <c r="D4" s="34">
        <v>708000</v>
      </c>
      <c r="E4" s="29">
        <v>1309000</v>
      </c>
      <c r="F4" s="48">
        <f>E4-C4</f>
        <v>1965000</v>
      </c>
      <c r="G4" s="55">
        <f>0.3*E4+0.7*C4</f>
        <v>-66499.999999999942</v>
      </c>
    </row>
    <row r="5" spans="2:9" x14ac:dyDescent="0.25">
      <c r="B5" s="40" t="s">
        <v>8</v>
      </c>
      <c r="C5" s="30">
        <v>-400000</v>
      </c>
      <c r="D5" s="35">
        <v>650000</v>
      </c>
      <c r="E5" s="31">
        <v>980000</v>
      </c>
      <c r="F5" s="49">
        <f t="shared" ref="F5:F8" si="0">E5-C5</f>
        <v>1380000</v>
      </c>
      <c r="G5" s="56">
        <f t="shared" ref="G5:G8" si="1">0.3*E5+0.7*C5</f>
        <v>14000</v>
      </c>
    </row>
    <row r="6" spans="2:9" x14ac:dyDescent="0.25">
      <c r="B6" s="40" t="s">
        <v>9</v>
      </c>
      <c r="C6" s="30">
        <v>-722000</v>
      </c>
      <c r="D6" s="35">
        <v>650000</v>
      </c>
      <c r="E6" s="31">
        <v>1820000</v>
      </c>
      <c r="F6" s="49">
        <f t="shared" si="0"/>
        <v>2542000</v>
      </c>
      <c r="G6" s="56">
        <f t="shared" si="1"/>
        <v>40600.000000000058</v>
      </c>
    </row>
    <row r="7" spans="2:9" x14ac:dyDescent="0.25">
      <c r="B7" s="40" t="s">
        <v>31</v>
      </c>
      <c r="C7" s="30">
        <v>0</v>
      </c>
      <c r="D7" s="35">
        <v>100000</v>
      </c>
      <c r="E7" s="31">
        <v>500000</v>
      </c>
      <c r="F7" s="49">
        <f t="shared" si="0"/>
        <v>500000</v>
      </c>
      <c r="G7" s="56">
        <f t="shared" si="1"/>
        <v>150000</v>
      </c>
    </row>
    <row r="8" spans="2:9" ht="15.75" thickBot="1" x14ac:dyDescent="0.3">
      <c r="B8" s="41" t="s">
        <v>32</v>
      </c>
      <c r="C8" s="32">
        <v>-345000</v>
      </c>
      <c r="D8" s="36">
        <v>-50000</v>
      </c>
      <c r="E8" s="33">
        <v>2200000</v>
      </c>
      <c r="F8" s="50">
        <f t="shared" si="0"/>
        <v>2545000</v>
      </c>
      <c r="G8" s="57">
        <f t="shared" si="1"/>
        <v>418500</v>
      </c>
    </row>
    <row r="10" spans="2:9" ht="15" customHeight="1" x14ac:dyDescent="0.25">
      <c r="B10" s="130" t="s">
        <v>38</v>
      </c>
      <c r="C10" s="130"/>
      <c r="D10" s="130"/>
      <c r="E10" s="130"/>
      <c r="F10" s="130"/>
      <c r="G10" s="130"/>
      <c r="H10" s="130"/>
      <c r="I10" s="130"/>
    </row>
    <row r="11" spans="2:9" x14ac:dyDescent="0.25">
      <c r="B11" s="130"/>
      <c r="C11" s="130"/>
      <c r="D11" s="130"/>
      <c r="E11" s="130"/>
      <c r="F11" s="130"/>
      <c r="G11" s="130"/>
      <c r="H11" s="130"/>
      <c r="I11" s="130"/>
    </row>
    <row r="12" spans="2:9" x14ac:dyDescent="0.25">
      <c r="B12" s="130"/>
      <c r="C12" s="130"/>
      <c r="D12" s="130"/>
      <c r="E12" s="130"/>
      <c r="F12" s="130"/>
      <c r="G12" s="130"/>
      <c r="H12" s="130"/>
      <c r="I12" s="130"/>
    </row>
    <row r="13" spans="2:9" x14ac:dyDescent="0.25">
      <c r="B13" s="130"/>
      <c r="C13" s="130"/>
      <c r="D13" s="130"/>
      <c r="E13" s="130"/>
      <c r="F13" s="130"/>
      <c r="G13" s="130"/>
      <c r="H13" s="130"/>
      <c r="I13" s="130"/>
    </row>
    <row r="14" spans="2:9" x14ac:dyDescent="0.25">
      <c r="B14" s="130"/>
      <c r="C14" s="130"/>
      <c r="D14" s="130"/>
      <c r="E14" s="130"/>
      <c r="F14" s="130"/>
      <c r="G14" s="130"/>
      <c r="H14" s="130"/>
      <c r="I14" s="130"/>
    </row>
    <row r="16" spans="2:9" ht="15" customHeight="1" x14ac:dyDescent="0.25">
      <c r="B16" s="130" t="s">
        <v>39</v>
      </c>
      <c r="C16" s="130"/>
      <c r="D16" s="130"/>
      <c r="E16" s="130"/>
      <c r="F16" s="130"/>
      <c r="G16" s="130"/>
      <c r="H16" s="130"/>
      <c r="I16" s="130"/>
    </row>
    <row r="17" spans="1:9" x14ac:dyDescent="0.25">
      <c r="B17" s="130"/>
      <c r="C17" s="130"/>
      <c r="D17" s="130"/>
      <c r="E17" s="130"/>
      <c r="F17" s="130"/>
      <c r="G17" s="130"/>
      <c r="H17" s="130"/>
      <c r="I17" s="130"/>
    </row>
    <row r="18" spans="1:9" ht="15.75" thickBot="1" x14ac:dyDescent="0.3"/>
    <row r="19" spans="1:9" ht="15" customHeight="1" x14ac:dyDescent="0.25">
      <c r="A19" t="s">
        <v>91</v>
      </c>
      <c r="B19" s="142" t="s">
        <v>95</v>
      </c>
      <c r="C19" s="143"/>
      <c r="D19" s="143"/>
      <c r="E19" s="143"/>
      <c r="F19" s="143"/>
      <c r="G19" s="143"/>
      <c r="H19" s="143"/>
      <c r="I19" s="144"/>
    </row>
    <row r="20" spans="1:9" ht="15.75" thickBot="1" x14ac:dyDescent="0.3">
      <c r="B20" s="145"/>
      <c r="C20" s="146"/>
      <c r="D20" s="146"/>
      <c r="E20" s="146"/>
      <c r="F20" s="146"/>
      <c r="G20" s="146"/>
      <c r="H20" s="146"/>
      <c r="I20" s="147"/>
    </row>
    <row r="22" spans="1:9" ht="15" customHeight="1" x14ac:dyDescent="0.25">
      <c r="B22" s="130" t="s">
        <v>40</v>
      </c>
      <c r="C22" s="130"/>
      <c r="D22" s="130"/>
      <c r="E22" s="130"/>
      <c r="F22" s="130"/>
      <c r="G22" s="130"/>
      <c r="H22" s="130"/>
      <c r="I22" s="130"/>
    </row>
    <row r="23" spans="1:9" x14ac:dyDescent="0.25">
      <c r="B23" s="130"/>
      <c r="C23" s="130"/>
      <c r="D23" s="130"/>
      <c r="E23" s="130"/>
      <c r="F23" s="130"/>
      <c r="G23" s="130"/>
      <c r="H23" s="130"/>
      <c r="I23" s="130"/>
    </row>
    <row r="24" spans="1:9" ht="15.75" thickBot="1" x14ac:dyDescent="0.3"/>
    <row r="25" spans="1:9" ht="15" customHeight="1" x14ac:dyDescent="0.25">
      <c r="A25" t="s">
        <v>91</v>
      </c>
      <c r="B25" s="142" t="s">
        <v>76</v>
      </c>
      <c r="C25" s="143"/>
      <c r="D25" s="143"/>
      <c r="E25" s="143"/>
      <c r="F25" s="143"/>
      <c r="G25" s="143"/>
      <c r="H25" s="143"/>
      <c r="I25" s="144"/>
    </row>
    <row r="26" spans="1:9" ht="15.75" thickBot="1" x14ac:dyDescent="0.3">
      <c r="B26" s="145"/>
      <c r="C26" s="146"/>
      <c r="D26" s="146"/>
      <c r="E26" s="146"/>
      <c r="F26" s="146"/>
      <c r="G26" s="146"/>
      <c r="H26" s="146"/>
      <c r="I26" s="147"/>
    </row>
    <row r="28" spans="1:9" ht="15" customHeight="1" x14ac:dyDescent="0.25">
      <c r="B28" s="130" t="s">
        <v>43</v>
      </c>
      <c r="C28" s="130"/>
      <c r="D28" s="130"/>
      <c r="E28" s="130"/>
      <c r="F28" s="130"/>
      <c r="G28" s="130"/>
      <c r="H28" s="130"/>
      <c r="I28" s="130"/>
    </row>
    <row r="29" spans="1:9" x14ac:dyDescent="0.25">
      <c r="B29" s="130"/>
      <c r="C29" s="130"/>
      <c r="D29" s="130"/>
      <c r="E29" s="130"/>
      <c r="F29" s="130"/>
      <c r="G29" s="130"/>
      <c r="H29" s="130"/>
      <c r="I29" s="130"/>
    </row>
    <row r="30" spans="1:9" ht="15.75" thickBot="1" x14ac:dyDescent="0.3"/>
    <row r="31" spans="1:9" ht="15" customHeight="1" x14ac:dyDescent="0.25">
      <c r="A31" t="s">
        <v>91</v>
      </c>
      <c r="B31" s="142" t="s">
        <v>77</v>
      </c>
      <c r="C31" s="143"/>
      <c r="D31" s="143"/>
      <c r="E31" s="143"/>
      <c r="F31" s="143"/>
      <c r="G31" s="143"/>
      <c r="H31" s="143"/>
      <c r="I31" s="144"/>
    </row>
    <row r="32" spans="1:9" ht="15.75" thickBot="1" x14ac:dyDescent="0.3">
      <c r="B32" s="145"/>
      <c r="C32" s="146"/>
      <c r="D32" s="146"/>
      <c r="E32" s="146"/>
      <c r="F32" s="146"/>
      <c r="G32" s="146"/>
      <c r="H32" s="146"/>
      <c r="I32" s="147"/>
    </row>
    <row r="34" spans="1:9" x14ac:dyDescent="0.25">
      <c r="B34" s="130" t="s">
        <v>46</v>
      </c>
      <c r="C34" s="130"/>
      <c r="D34" s="130"/>
      <c r="E34" s="130"/>
      <c r="F34" s="130"/>
      <c r="G34" s="130"/>
      <c r="H34" s="130"/>
      <c r="I34" s="130"/>
    </row>
    <row r="35" spans="1:9" x14ac:dyDescent="0.25">
      <c r="B35" s="130"/>
      <c r="C35" s="130"/>
      <c r="D35" s="130"/>
      <c r="E35" s="130"/>
      <c r="F35" s="130"/>
      <c r="G35" s="130"/>
      <c r="H35" s="130"/>
      <c r="I35" s="130"/>
    </row>
    <row r="36" spans="1:9" ht="15.75" thickBot="1" x14ac:dyDescent="0.3"/>
    <row r="37" spans="1:9" x14ac:dyDescent="0.25">
      <c r="A37" t="s">
        <v>91</v>
      </c>
      <c r="B37" s="148" t="s">
        <v>94</v>
      </c>
      <c r="C37" s="149"/>
      <c r="D37" s="149"/>
      <c r="E37" s="149"/>
      <c r="F37" s="149"/>
      <c r="G37" s="149"/>
      <c r="H37" s="149"/>
      <c r="I37" s="150"/>
    </row>
    <row r="38" spans="1:9" ht="15.75" thickBot="1" x14ac:dyDescent="0.3">
      <c r="B38" s="151"/>
      <c r="C38" s="152"/>
      <c r="D38" s="152"/>
      <c r="E38" s="152"/>
      <c r="F38" s="152"/>
      <c r="G38" s="152"/>
      <c r="H38" s="152"/>
      <c r="I38" s="153"/>
    </row>
  </sheetData>
  <mergeCells count="10">
    <mergeCell ref="B34:I35"/>
    <mergeCell ref="B37:I38"/>
    <mergeCell ref="B25:I26"/>
    <mergeCell ref="B28:I29"/>
    <mergeCell ref="B31:I32"/>
    <mergeCell ref="B10:I14"/>
    <mergeCell ref="B16:I17"/>
    <mergeCell ref="B19:I20"/>
    <mergeCell ref="B22:I23"/>
    <mergeCell ref="C2:E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Cover Sheet</vt:lpstr>
      <vt:lpstr>Linear Programming</vt:lpstr>
      <vt:lpstr>Expected Value</vt:lpstr>
      <vt:lpstr>Decision Tree</vt:lpstr>
      <vt:lpstr>Uncertainty</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Jensen, Dean H.</dc:creator>
  <cp:lastModifiedBy>Jensen, Dean H.</cp:lastModifiedBy>
  <dcterms:created xsi:type="dcterms:W3CDTF">2017-02-21T04:11:23Z</dcterms:created>
  <dcterms:modified xsi:type="dcterms:W3CDTF">2020-02-03T23:45:04Z</dcterms:modified>
</cp:coreProperties>
</file>