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3215" windowHeight="9555" activeTab="0"/>
  </bookViews>
  <sheets>
    <sheet name="Data" sheetId="1" r:id="rId1"/>
    <sheet name="p-Chart" sheetId="2" r:id="rId2"/>
    <sheet name="np-Chart" sheetId="3" r:id="rId3"/>
    <sheet name="c-Chart" sheetId="4" r:id="rId4"/>
    <sheet name="u-Chart" sheetId="5" r:id="rId5"/>
  </sheets>
  <definedNames/>
  <calcPr fullCalcOnLoad="1"/>
</workbook>
</file>

<file path=xl/sharedStrings.xml><?xml version="1.0" encoding="utf-8"?>
<sst xmlns="http://schemas.openxmlformats.org/spreadsheetml/2006/main" count="49" uniqueCount="34">
  <si>
    <t>Sample</t>
  </si>
  <si>
    <t>LCL</t>
  </si>
  <si>
    <t>CL</t>
  </si>
  <si>
    <t>UCL</t>
  </si>
  <si>
    <t>Averages</t>
  </si>
  <si>
    <t>Instructions:</t>
  </si>
  <si>
    <t>No. of Samples for Limits:</t>
  </si>
  <si>
    <t>Delete all observations in a sample to remove assignable cause data from the control limits. Unavailable samples plot as zero values.</t>
  </si>
  <si>
    <t>Plot Max</t>
  </si>
  <si>
    <t>Plot Min</t>
  </si>
  <si>
    <t>np-Chart</t>
  </si>
  <si>
    <t>p-Chart</t>
  </si>
  <si>
    <t>c-Chart</t>
  </si>
  <si>
    <t>c?</t>
  </si>
  <si>
    <t>u?</t>
  </si>
  <si>
    <t>p</t>
  </si>
  <si>
    <t>np</t>
  </si>
  <si>
    <t>c</t>
  </si>
  <si>
    <t>u</t>
  </si>
  <si>
    <t>Defectives</t>
  </si>
  <si>
    <t>Defects</t>
  </si>
  <si>
    <t>n? (for np)</t>
  </si>
  <si>
    <t>u-Chart</t>
  </si>
  <si>
    <t>Units Inspected</t>
  </si>
  <si>
    <t>3. In the white rows (below), enter the defective or defect and units inspected data from the process, one row per sample.  50 samples may be plotted.</t>
  </si>
  <si>
    <t>Only the data in the initial 25 samples are used to compute the control limits.  Units inspected must be constant for np, c-charts; may vary for p, u-charts.</t>
  </si>
  <si>
    <t>1. All attribute charts are generated, but only p- and np-charts should be used with defective counts; only c- and u-charts should be used with defect counts.</t>
  </si>
  <si>
    <t>2. In the green area at right, enter values ONLY if the chart is to be generated from standards.  You must enter values for both p and n for np-charts.</t>
  </si>
  <si>
    <t>p?</t>
  </si>
  <si>
    <t>This button scales and displays the p-chart.</t>
  </si>
  <si>
    <t>This button scales and displays the np-chart.</t>
  </si>
  <si>
    <t>This button scales and displays the c-chart.</t>
  </si>
  <si>
    <t>This button scales and displays the u-chart.</t>
  </si>
  <si>
    <t>Info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</si>
</sst>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0"/>
    <numFmt numFmtId="167" formatCode="0.00000"/>
    <numFmt numFmtId="168" formatCode="0.0000000"/>
    <numFmt numFmtId="169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0"/>
    </font>
    <font>
      <b/>
      <sz val="10"/>
      <color indexed="8"/>
      <name val="Arial"/>
      <family val="2"/>
    </font>
    <font>
      <b/>
      <sz val="10"/>
      <color indexed="5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dashed"/>
      <bottom style="medium"/>
    </border>
    <border>
      <left>
        <color indexed="63"/>
      </left>
      <right style="dashed"/>
      <top style="medium"/>
      <bottom>
        <color indexed="63"/>
      </bottom>
    </border>
    <border>
      <left style="dashed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6" fontId="1" fillId="3" borderId="7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66" fontId="1" fillId="3" borderId="8" xfId="0" applyNumberFormat="1" applyFont="1" applyFill="1" applyBorder="1" applyAlignment="1">
      <alignment horizontal="center"/>
    </xf>
    <xf numFmtId="166" fontId="1" fillId="3" borderId="0" xfId="0" applyNumberFormat="1" applyFont="1" applyFill="1" applyBorder="1" applyAlignment="1">
      <alignment horizontal="center"/>
    </xf>
    <xf numFmtId="166" fontId="1" fillId="3" borderId="4" xfId="0" applyNumberFormat="1" applyFont="1" applyFill="1" applyBorder="1" applyAlignment="1">
      <alignment horizontal="center"/>
    </xf>
    <xf numFmtId="166" fontId="1" fillId="3" borderId="5" xfId="0" applyNumberFormat="1" applyFont="1" applyFill="1" applyBorder="1" applyAlignment="1">
      <alignment horizontal="center"/>
    </xf>
    <xf numFmtId="166" fontId="1" fillId="3" borderId="6" xfId="0" applyNumberFormat="1" applyFont="1" applyFill="1" applyBorder="1" applyAlignment="1">
      <alignment horizontal="center"/>
    </xf>
    <xf numFmtId="166" fontId="1" fillId="3" borderId="2" xfId="0" applyNumberFormat="1" applyFont="1" applyFill="1" applyBorder="1" applyAlignment="1">
      <alignment horizontal="center"/>
    </xf>
    <xf numFmtId="166" fontId="1" fillId="3" borderId="3" xfId="0" applyNumberFormat="1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6" borderId="0" xfId="0" applyFont="1" applyFill="1" applyAlignment="1">
      <alignment/>
    </xf>
    <xf numFmtId="0" fontId="0" fillId="6" borderId="0" xfId="0" applyFill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Border="1" applyAlignment="1">
      <alignment/>
    </xf>
    <xf numFmtId="0" fontId="0" fillId="6" borderId="5" xfId="0" applyFill="1" applyBorder="1" applyAlignment="1">
      <alignment/>
    </xf>
    <xf numFmtId="0" fontId="1" fillId="6" borderId="0" xfId="0" applyFont="1" applyFill="1" applyAlignment="1">
      <alignment horizontal="center"/>
    </xf>
    <xf numFmtId="166" fontId="1" fillId="6" borderId="0" xfId="0" applyNumberFormat="1" applyFont="1" applyFill="1" applyAlignment="1">
      <alignment horizontal="center"/>
    </xf>
    <xf numFmtId="0" fontId="0" fillId="6" borderId="2" xfId="0" applyFill="1" applyBorder="1" applyAlignment="1">
      <alignment/>
    </xf>
    <xf numFmtId="166" fontId="0" fillId="2" borderId="7" xfId="0" applyNumberForma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" xfId="0" applyNumberFormat="1" applyFill="1" applyBorder="1" applyAlignment="1">
      <alignment horizontal="center"/>
    </xf>
    <xf numFmtId="166" fontId="0" fillId="2" borderId="5" xfId="0" applyNumberFormat="1" applyFill="1" applyBorder="1" applyAlignment="1">
      <alignment horizontal="center"/>
    </xf>
    <xf numFmtId="166" fontId="0" fillId="2" borderId="6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" fontId="1" fillId="3" borderId="0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3" xfId="0" applyFill="1" applyBorder="1" applyAlignment="1">
      <alignment/>
    </xf>
    <xf numFmtId="0" fontId="0" fillId="2" borderId="6" xfId="0" applyFill="1" applyBorder="1" applyAlignment="1">
      <alignment/>
    </xf>
    <xf numFmtId="167" fontId="0" fillId="6" borderId="0" xfId="0" applyNumberFormat="1" applyFill="1" applyBorder="1" applyAlignment="1">
      <alignment/>
    </xf>
    <xf numFmtId="167" fontId="0" fillId="6" borderId="8" xfId="0" applyNumberFormat="1" applyFill="1" applyBorder="1" applyAlignment="1">
      <alignment/>
    </xf>
    <xf numFmtId="167" fontId="0" fillId="6" borderId="5" xfId="0" applyNumberFormat="1" applyFill="1" applyBorder="1" applyAlignment="1">
      <alignment/>
    </xf>
    <xf numFmtId="167" fontId="0" fillId="6" borderId="6" xfId="0" applyNumberFormat="1" applyFill="1" applyBorder="1" applyAlignment="1">
      <alignment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1" fontId="0" fillId="6" borderId="7" xfId="0" applyNumberFormat="1" applyFill="1" applyBorder="1" applyAlignment="1">
      <alignment horizontal="center"/>
    </xf>
    <xf numFmtId="166" fontId="0" fillId="6" borderId="0" xfId="0" applyNumberFormat="1" applyFill="1" applyBorder="1" applyAlignment="1">
      <alignment/>
    </xf>
    <xf numFmtId="1" fontId="1" fillId="6" borderId="7" xfId="0" applyNumberFormat="1" applyFont="1" applyFill="1" applyBorder="1" applyAlignment="1">
      <alignment horizontal="center"/>
    </xf>
    <xf numFmtId="1" fontId="1" fillId="6" borderId="4" xfId="0" applyNumberFormat="1" applyFont="1" applyFill="1" applyBorder="1" applyAlignment="1">
      <alignment horizontal="center"/>
    </xf>
    <xf numFmtId="166" fontId="0" fillId="6" borderId="5" xfId="0" applyNumberFormat="1" applyFill="1" applyBorder="1" applyAlignment="1">
      <alignment/>
    </xf>
    <xf numFmtId="0" fontId="1" fillId="8" borderId="4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1" fillId="3" borderId="17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Control Chart for ______________________________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35"/>
          <c:w val="0.95125"/>
          <c:h val="0.80075"/>
        </c:manualLayout>
      </c:layout>
      <c:lineChart>
        <c:grouping val="standard"/>
        <c:varyColors val="0"/>
        <c:ser>
          <c:idx val="0"/>
          <c:order val="0"/>
          <c:tx>
            <c:strRef>
              <c:f>Data!$T$6</c:f>
              <c:strCache>
                <c:ptCount val="1"/>
                <c:pt idx="0">
                  <c:v>LCL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Data!$A$7:$A$56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Data!$T$7:$T$56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Data!$U$6</c:f>
              <c:strCache>
                <c:ptCount val="1"/>
                <c:pt idx="0">
                  <c:v>CL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Data!$A$7:$A$56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Data!$U$7:$U$56</c:f>
              <c:numCache>
                <c:ptCount val="50"/>
                <c:pt idx="0">
                  <c:v>0.047743353651053845</c:v>
                </c:pt>
                <c:pt idx="1">
                  <c:v>0.047743353651053845</c:v>
                </c:pt>
                <c:pt idx="2">
                  <c:v>0.047743353651053845</c:v>
                </c:pt>
                <c:pt idx="3">
                  <c:v>0.047743353651053845</c:v>
                </c:pt>
                <c:pt idx="4">
                  <c:v>0.047743353651053845</c:v>
                </c:pt>
                <c:pt idx="5">
                  <c:v>0.047743353651053845</c:v>
                </c:pt>
                <c:pt idx="6">
                  <c:v>0.047743353651053845</c:v>
                </c:pt>
                <c:pt idx="7">
                  <c:v>0.047743353651053845</c:v>
                </c:pt>
                <c:pt idx="8">
                  <c:v>0.047743353651053845</c:v>
                </c:pt>
                <c:pt idx="9">
                  <c:v>0.047743353651053845</c:v>
                </c:pt>
                <c:pt idx="10">
                  <c:v>0.047743353651053845</c:v>
                </c:pt>
                <c:pt idx="11">
                  <c:v>0.047743353651053845</c:v>
                </c:pt>
                <c:pt idx="12">
                  <c:v>0.047743353651053845</c:v>
                </c:pt>
                <c:pt idx="13">
                  <c:v>0.047743353651053845</c:v>
                </c:pt>
                <c:pt idx="14">
                  <c:v>0.047743353651053845</c:v>
                </c:pt>
                <c:pt idx="15">
                  <c:v>0.047743353651053845</c:v>
                </c:pt>
                <c:pt idx="16">
                  <c:v>0.047743353651053845</c:v>
                </c:pt>
                <c:pt idx="17">
                  <c:v>0.047743353651053845</c:v>
                </c:pt>
                <c:pt idx="18">
                  <c:v>0.047743353651053845</c:v>
                </c:pt>
                <c:pt idx="19">
                  <c:v>0.047743353651053845</c:v>
                </c:pt>
                <c:pt idx="20">
                  <c:v>0.047743353651053845</c:v>
                </c:pt>
                <c:pt idx="21">
                  <c:v>0.047743353651053845</c:v>
                </c:pt>
                <c:pt idx="22">
                  <c:v>0.047743353651053845</c:v>
                </c:pt>
                <c:pt idx="23">
                  <c:v>0.047743353651053845</c:v>
                </c:pt>
                <c:pt idx="24">
                  <c:v>0.047743353651053845</c:v>
                </c:pt>
                <c:pt idx="25">
                  <c:v>0.047743353651053845</c:v>
                </c:pt>
                <c:pt idx="26">
                  <c:v>0.047743353651053845</c:v>
                </c:pt>
                <c:pt idx="27">
                  <c:v>0.047743353651053845</c:v>
                </c:pt>
                <c:pt idx="28">
                  <c:v>0.047743353651053845</c:v>
                </c:pt>
                <c:pt idx="29">
                  <c:v>0.047743353651053845</c:v>
                </c:pt>
                <c:pt idx="30">
                  <c:v>0.047743353651053845</c:v>
                </c:pt>
                <c:pt idx="31">
                  <c:v>0.047743353651053845</c:v>
                </c:pt>
                <c:pt idx="32">
                  <c:v>0.047743353651053845</c:v>
                </c:pt>
                <c:pt idx="33">
                  <c:v>0.047743353651053845</c:v>
                </c:pt>
                <c:pt idx="34">
                  <c:v>0.047743353651053845</c:v>
                </c:pt>
                <c:pt idx="35">
                  <c:v>0.047743353651053845</c:v>
                </c:pt>
                <c:pt idx="36">
                  <c:v>0.047743353651053845</c:v>
                </c:pt>
                <c:pt idx="37">
                  <c:v>0.047743353651053845</c:v>
                </c:pt>
                <c:pt idx="38">
                  <c:v>0.047743353651053845</c:v>
                </c:pt>
                <c:pt idx="39">
                  <c:v>0.047743353651053845</c:v>
                </c:pt>
                <c:pt idx="40">
                  <c:v>0.047743353651053845</c:v>
                </c:pt>
                <c:pt idx="41">
                  <c:v>0.047743353651053845</c:v>
                </c:pt>
                <c:pt idx="42">
                  <c:v>0.047743353651053845</c:v>
                </c:pt>
                <c:pt idx="43">
                  <c:v>0.047743353651053845</c:v>
                </c:pt>
                <c:pt idx="44">
                  <c:v>0.047743353651053845</c:v>
                </c:pt>
                <c:pt idx="45">
                  <c:v>0.047743353651053845</c:v>
                </c:pt>
                <c:pt idx="46">
                  <c:v>0.047743353651053845</c:v>
                </c:pt>
                <c:pt idx="47">
                  <c:v>0.047743353651053845</c:v>
                </c:pt>
                <c:pt idx="48">
                  <c:v>0.047743353651053845</c:v>
                </c:pt>
                <c:pt idx="49">
                  <c:v>0.047743353651053845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Data!$V$6</c:f>
              <c:strCache>
                <c:ptCount val="1"/>
                <c:pt idx="0">
                  <c:v>UCL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Data!$A$7:$A$56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Data!$V$7:$V$56</c:f>
              <c:numCache>
                <c:ptCount val="50"/>
                <c:pt idx="0">
                  <c:v>0.10613679880965293</c:v>
                </c:pt>
                <c:pt idx="1">
                  <c:v>0.10613679880965293</c:v>
                </c:pt>
                <c:pt idx="2">
                  <c:v>0.10589500296706394</c:v>
                </c:pt>
                <c:pt idx="3">
                  <c:v>0.10613679880965293</c:v>
                </c:pt>
                <c:pt idx="4">
                  <c:v>0.10542028768453685</c:v>
                </c:pt>
                <c:pt idx="5">
                  <c:v>0.10542028768453685</c:v>
                </c:pt>
                <c:pt idx="6">
                  <c:v>0.10341931906694221</c:v>
                </c:pt>
                <c:pt idx="7">
                  <c:v>0.10589500296706394</c:v>
                </c:pt>
                <c:pt idx="8">
                  <c:v>0.10542028768453685</c:v>
                </c:pt>
                <c:pt idx="9">
                  <c:v>0.10613679880965293</c:v>
                </c:pt>
                <c:pt idx="10">
                  <c:v>0.10613679880965293</c:v>
                </c:pt>
                <c:pt idx="11">
                  <c:v>0.10613679880965293</c:v>
                </c:pt>
                <c:pt idx="12">
                  <c:v>0.10688069434280828</c:v>
                </c:pt>
                <c:pt idx="13">
                  <c:v>0.10542028768453685</c:v>
                </c:pt>
                <c:pt idx="14">
                  <c:v>0.10341931906694221</c:v>
                </c:pt>
                <c:pt idx="15">
                  <c:v>0.10542028768453685</c:v>
                </c:pt>
                <c:pt idx="16">
                  <c:v>0.10613679880965293</c:v>
                </c:pt>
                <c:pt idx="17">
                  <c:v>0.1073927155047662</c:v>
                </c:pt>
                <c:pt idx="18">
                  <c:v>0.1073927155047662</c:v>
                </c:pt>
                <c:pt idx="19">
                  <c:v>0.10638163613152171</c:v>
                </c:pt>
                <c:pt idx="20">
                  <c:v>0.10495701163575805</c:v>
                </c:pt>
                <c:pt idx="21">
                  <c:v>0.10613679880965293</c:v>
                </c:pt>
                <c:pt idx="22">
                  <c:v>0.10613679880965293</c:v>
                </c:pt>
                <c:pt idx="23">
                  <c:v>0.10638163613152171</c:v>
                </c:pt>
                <c:pt idx="24">
                  <c:v>0.10613679880965293</c:v>
                </c:pt>
                <c:pt idx="25">
                  <c:v>0.10542028768453685</c:v>
                </c:pt>
                <c:pt idx="26">
                  <c:v>0.10613679880965293</c:v>
                </c:pt>
                <c:pt idx="27">
                  <c:v>0.10638163613152171</c:v>
                </c:pt>
                <c:pt idx="28">
                  <c:v>0.10589500296706394</c:v>
                </c:pt>
                <c:pt idx="29">
                  <c:v>0.10542028768453685</c:v>
                </c:pt>
                <c:pt idx="30">
                  <c:v>0.10713504967014786</c:v>
                </c:pt>
                <c:pt idx="31">
                  <c:v>0.10613679880965293</c:v>
                </c:pt>
                <c:pt idx="32">
                  <c:v>0.10589500296706394</c:v>
                </c:pt>
                <c:pt idx="33">
                  <c:v>0.10542028768453685</c:v>
                </c:pt>
                <c:pt idx="34">
                  <c:v>0.10873331798937297</c:v>
                </c:pt>
                <c:pt idx="35">
                  <c:v>0.10495701163575805</c:v>
                </c:pt>
                <c:pt idx="36">
                  <c:v>0.10638163613152171</c:v>
                </c:pt>
                <c:pt idx="37">
                  <c:v>0.10589500296706394</c:v>
                </c:pt>
                <c:pt idx="38">
                  <c:v>0.10542028768453685</c:v>
                </c:pt>
                <c:pt idx="39">
                  <c:v>0.10638163613152171</c:v>
                </c:pt>
                <c:pt idx="40">
                  <c:v>0.10589500296706394</c:v>
                </c:pt>
                <c:pt idx="41">
                  <c:v>0.10613679880965293</c:v>
                </c:pt>
                <c:pt idx="42">
                  <c:v>0.10613679880965293</c:v>
                </c:pt>
                <c:pt idx="43">
                  <c:v>0.10613679880965293</c:v>
                </c:pt>
                <c:pt idx="44">
                  <c:v>0.10613679880965293</c:v>
                </c:pt>
                <c:pt idx="45">
                  <c:v>0.10589500296706394</c:v>
                </c:pt>
                <c:pt idx="46">
                  <c:v>0.10542028768453685</c:v>
                </c:pt>
                <c:pt idx="47">
                  <c:v>0.10613679880965293</c:v>
                </c:pt>
                <c:pt idx="48">
                  <c:v>0.10613679880965293</c:v>
                </c:pt>
                <c:pt idx="49">
                  <c:v>0.10589500296706394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Data!$O$6</c:f>
              <c:strCache>
                <c:ptCount val="1"/>
                <c:pt idx="0">
                  <c:v>p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Data!$A$7:$A$56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Data!$O$7:$O$56</c:f>
              <c:numCache>
                <c:ptCount val="50"/>
                <c:pt idx="0">
                  <c:v>0.058333333333333334</c:v>
                </c:pt>
                <c:pt idx="1">
                  <c:v>0.041666666666666664</c:v>
                </c:pt>
                <c:pt idx="2">
                  <c:v>0.05785123966942149</c:v>
                </c:pt>
                <c:pt idx="3">
                  <c:v>0.041666666666666664</c:v>
                </c:pt>
                <c:pt idx="4">
                  <c:v>0.032520325203252036</c:v>
                </c:pt>
                <c:pt idx="5">
                  <c:v>0.06504065040650407</c:v>
                </c:pt>
                <c:pt idx="6">
                  <c:v>0.06818181818181818</c:v>
                </c:pt>
                <c:pt idx="7">
                  <c:v>0.05785123966942149</c:v>
                </c:pt>
                <c:pt idx="8">
                  <c:v>0.04878048780487805</c:v>
                </c:pt>
                <c:pt idx="9">
                  <c:v>0.03333333333333333</c:v>
                </c:pt>
                <c:pt idx="10">
                  <c:v>0.03333333333333333</c:v>
                </c:pt>
                <c:pt idx="11">
                  <c:v>0.041666666666666664</c:v>
                </c:pt>
                <c:pt idx="12">
                  <c:v>0.02564102564102564</c:v>
                </c:pt>
                <c:pt idx="13">
                  <c:v>0.08130081300813008</c:v>
                </c:pt>
                <c:pt idx="14">
                  <c:v>0.045454545454545456</c:v>
                </c:pt>
                <c:pt idx="15">
                  <c:v>0.04065040650406504</c:v>
                </c:pt>
                <c:pt idx="16">
                  <c:v>0.06666666666666667</c:v>
                </c:pt>
                <c:pt idx="17">
                  <c:v>0.034782608695652174</c:v>
                </c:pt>
                <c:pt idx="18">
                  <c:v>0.043478260869565216</c:v>
                </c:pt>
                <c:pt idx="19">
                  <c:v>0.058823529411764705</c:v>
                </c:pt>
                <c:pt idx="20">
                  <c:v>0.016</c:v>
                </c:pt>
                <c:pt idx="21">
                  <c:v>0.025</c:v>
                </c:pt>
                <c:pt idx="22">
                  <c:v>0.03333333333333333</c:v>
                </c:pt>
                <c:pt idx="23">
                  <c:v>0.06722689075630252</c:v>
                </c:pt>
                <c:pt idx="24">
                  <c:v>0.075</c:v>
                </c:pt>
                <c:pt idx="25">
                  <c:v>0.04065040650406504</c:v>
                </c:pt>
                <c:pt idx="26">
                  <c:v>0.016666666666666666</c:v>
                </c:pt>
                <c:pt idx="27">
                  <c:v>0</c:v>
                </c:pt>
                <c:pt idx="28">
                  <c:v>0.06611570247933884</c:v>
                </c:pt>
                <c:pt idx="29">
                  <c:v>0.04878048780487805</c:v>
                </c:pt>
                <c:pt idx="30">
                  <c:v>0.05172413793103448</c:v>
                </c:pt>
                <c:pt idx="31">
                  <c:v>0.058333333333333334</c:v>
                </c:pt>
                <c:pt idx="32">
                  <c:v>0.04132231404958678</c:v>
                </c:pt>
                <c:pt idx="33">
                  <c:v>0.06504065040650407</c:v>
                </c:pt>
                <c:pt idx="34">
                  <c:v>0.1</c:v>
                </c:pt>
                <c:pt idx="35">
                  <c:v>0.016</c:v>
                </c:pt>
                <c:pt idx="36">
                  <c:v>0.058823529411764705</c:v>
                </c:pt>
                <c:pt idx="37">
                  <c:v>0.03305785123966942</c:v>
                </c:pt>
                <c:pt idx="38">
                  <c:v>0.056910569105691054</c:v>
                </c:pt>
                <c:pt idx="39">
                  <c:v>0.04201680672268908</c:v>
                </c:pt>
                <c:pt idx="40">
                  <c:v>0.0743801652892562</c:v>
                </c:pt>
                <c:pt idx="41">
                  <c:v>0.041666666666666664</c:v>
                </c:pt>
                <c:pt idx="42">
                  <c:v>0.10833333333333334</c:v>
                </c:pt>
                <c:pt idx="43">
                  <c:v>0.03333333333333333</c:v>
                </c:pt>
                <c:pt idx="44">
                  <c:v>0.03333333333333333</c:v>
                </c:pt>
                <c:pt idx="45">
                  <c:v>0.05785123966942149</c:v>
                </c:pt>
                <c:pt idx="46">
                  <c:v>0.06504065040650407</c:v>
                </c:pt>
                <c:pt idx="47">
                  <c:v>0.025</c:v>
                </c:pt>
                <c:pt idx="48">
                  <c:v>0.041666666666666664</c:v>
                </c:pt>
                <c:pt idx="49">
                  <c:v>0.03305785123966942</c:v>
                </c:pt>
              </c:numCache>
            </c:numRef>
          </c:val>
          <c:smooth val="0"/>
        </c:ser>
        <c:marker val="1"/>
        <c:axId val="2023478"/>
        <c:axId val="18211303"/>
      </c:lineChart>
      <c:catAx>
        <c:axId val="2023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Sample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211303"/>
        <c:crossesAt val="0"/>
        <c:auto val="1"/>
        <c:lblOffset val="100"/>
        <c:tickLblSkip val="2"/>
        <c:tickMarkSkip val="2"/>
        <c:noMultiLvlLbl val="0"/>
      </c:catAx>
      <c:valAx>
        <c:axId val="18211303"/>
        <c:scaling>
          <c:orientation val="minMax"/>
          <c:max val="0.1087333179893729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 - Proportion of Defectives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2023478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35"/>
          <c:y val="0.0915"/>
          <c:w val="0.4445"/>
          <c:h val="0.0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Control Chart for ______________________________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35"/>
          <c:w val="0.95125"/>
          <c:h val="0.80075"/>
        </c:manualLayout>
      </c:layout>
      <c:lineChart>
        <c:grouping val="standard"/>
        <c:varyColors val="0"/>
        <c:ser>
          <c:idx val="0"/>
          <c:order val="0"/>
          <c:tx>
            <c:strRef>
              <c:f>Data!$W$6</c:f>
              <c:strCache>
                <c:ptCount val="1"/>
                <c:pt idx="0">
                  <c:v>LCL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Data!$A$7:$A$56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Data!$W$7:$W$56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Data!$X$6</c:f>
              <c:strCache>
                <c:ptCount val="1"/>
                <c:pt idx="0">
                  <c:v>CL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Data!$A$7:$A$56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Data!$X$7:$X$56</c:f>
              <c:numCache>
                <c:ptCount val="5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Data!$Y$6</c:f>
              <c:strCache>
                <c:ptCount val="1"/>
                <c:pt idx="0">
                  <c:v>UCL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Data!$A$7:$A$56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Data!$Y$7:$Y$56</c:f>
              <c:numCache>
                <c:ptCount val="50"/>
                <c:pt idx="0">
                  <c:v>14.749838707999025</c:v>
                </c:pt>
                <c:pt idx="1">
                  <c:v>14.749838707999025</c:v>
                </c:pt>
                <c:pt idx="2">
                  <c:v>14.749838707999025</c:v>
                </c:pt>
                <c:pt idx="3">
                  <c:v>14.749838707999025</c:v>
                </c:pt>
                <c:pt idx="4">
                  <c:v>14.749838707999025</c:v>
                </c:pt>
                <c:pt idx="5">
                  <c:v>14.749838707999025</c:v>
                </c:pt>
                <c:pt idx="6">
                  <c:v>14.749838707999025</c:v>
                </c:pt>
                <c:pt idx="7">
                  <c:v>14.749838707999025</c:v>
                </c:pt>
                <c:pt idx="8">
                  <c:v>14.749838707999025</c:v>
                </c:pt>
                <c:pt idx="9">
                  <c:v>14.749838707999025</c:v>
                </c:pt>
                <c:pt idx="10">
                  <c:v>14.749838707999025</c:v>
                </c:pt>
                <c:pt idx="11">
                  <c:v>14.749838707999025</c:v>
                </c:pt>
                <c:pt idx="12">
                  <c:v>14.749838707999025</c:v>
                </c:pt>
                <c:pt idx="13">
                  <c:v>14.749838707999025</c:v>
                </c:pt>
                <c:pt idx="14">
                  <c:v>14.749838707999025</c:v>
                </c:pt>
                <c:pt idx="15">
                  <c:v>14.749838707999025</c:v>
                </c:pt>
                <c:pt idx="16">
                  <c:v>14.749838707999025</c:v>
                </c:pt>
                <c:pt idx="17">
                  <c:v>14.749838707999025</c:v>
                </c:pt>
                <c:pt idx="18">
                  <c:v>14.749838707999025</c:v>
                </c:pt>
                <c:pt idx="19">
                  <c:v>14.749838707999025</c:v>
                </c:pt>
                <c:pt idx="20">
                  <c:v>14.749838707999025</c:v>
                </c:pt>
                <c:pt idx="21">
                  <c:v>14.749838707999025</c:v>
                </c:pt>
                <c:pt idx="22">
                  <c:v>14.749838707999025</c:v>
                </c:pt>
                <c:pt idx="23">
                  <c:v>14.749838707999025</c:v>
                </c:pt>
                <c:pt idx="24">
                  <c:v>14.749838707999025</c:v>
                </c:pt>
                <c:pt idx="25">
                  <c:v>14.749838707999025</c:v>
                </c:pt>
                <c:pt idx="26">
                  <c:v>14.749838707999025</c:v>
                </c:pt>
                <c:pt idx="27">
                  <c:v>14.749838707999025</c:v>
                </c:pt>
                <c:pt idx="28">
                  <c:v>14.749838707999025</c:v>
                </c:pt>
                <c:pt idx="29">
                  <c:v>14.749838707999025</c:v>
                </c:pt>
                <c:pt idx="30">
                  <c:v>14.749838707999025</c:v>
                </c:pt>
                <c:pt idx="31">
                  <c:v>14.749838707999025</c:v>
                </c:pt>
                <c:pt idx="32">
                  <c:v>14.749838707999025</c:v>
                </c:pt>
                <c:pt idx="33">
                  <c:v>14.749838707999025</c:v>
                </c:pt>
                <c:pt idx="34">
                  <c:v>14.749838707999025</c:v>
                </c:pt>
                <c:pt idx="35">
                  <c:v>14.749838707999025</c:v>
                </c:pt>
                <c:pt idx="36">
                  <c:v>14.749838707999025</c:v>
                </c:pt>
                <c:pt idx="37">
                  <c:v>14.749838707999025</c:v>
                </c:pt>
                <c:pt idx="38">
                  <c:v>14.749838707999025</c:v>
                </c:pt>
                <c:pt idx="39">
                  <c:v>14.749838707999025</c:v>
                </c:pt>
                <c:pt idx="40">
                  <c:v>14.749838707999025</c:v>
                </c:pt>
                <c:pt idx="41">
                  <c:v>14.749838707999025</c:v>
                </c:pt>
                <c:pt idx="42">
                  <c:v>14.749838707999025</c:v>
                </c:pt>
                <c:pt idx="43">
                  <c:v>14.749838707999025</c:v>
                </c:pt>
                <c:pt idx="44">
                  <c:v>14.749838707999025</c:v>
                </c:pt>
                <c:pt idx="45">
                  <c:v>14.749838707999025</c:v>
                </c:pt>
                <c:pt idx="46">
                  <c:v>14.749838707999025</c:v>
                </c:pt>
                <c:pt idx="47">
                  <c:v>14.749838707999025</c:v>
                </c:pt>
                <c:pt idx="48">
                  <c:v>14.749838707999025</c:v>
                </c:pt>
                <c:pt idx="49">
                  <c:v>14.749838707999025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Data!$P$6</c:f>
              <c:strCache>
                <c:ptCount val="1"/>
                <c:pt idx="0">
                  <c:v>np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Data!$A$7:$A$56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Data!$P$7:$P$56</c:f>
              <c:numCache>
                <c:ptCount val="50"/>
                <c:pt idx="0">
                  <c:v>7</c:v>
                </c:pt>
                <c:pt idx="1">
                  <c:v>7</c:v>
                </c:pt>
                <c:pt idx="2">
                  <c:v>9</c:v>
                </c:pt>
                <c:pt idx="3">
                  <c:v>5</c:v>
                </c:pt>
                <c:pt idx="4">
                  <c:v>9</c:v>
                </c:pt>
                <c:pt idx="5">
                  <c:v>10</c:v>
                </c:pt>
                <c:pt idx="6">
                  <c:v>10</c:v>
                </c:pt>
                <c:pt idx="7">
                  <c:v>5</c:v>
                </c:pt>
                <c:pt idx="8">
                  <c:v>6</c:v>
                </c:pt>
                <c:pt idx="9">
                  <c:v>5</c:v>
                </c:pt>
                <c:pt idx="10">
                  <c:v>6</c:v>
                </c:pt>
                <c:pt idx="11">
                  <c:v>11</c:v>
                </c:pt>
                <c:pt idx="12">
                  <c:v>7</c:v>
                </c:pt>
                <c:pt idx="13">
                  <c:v>10</c:v>
                </c:pt>
                <c:pt idx="14">
                  <c:v>5</c:v>
                </c:pt>
                <c:pt idx="15">
                  <c:v>7</c:v>
                </c:pt>
                <c:pt idx="16">
                  <c:v>3</c:v>
                </c:pt>
                <c:pt idx="17">
                  <c:v>4</c:v>
                </c:pt>
                <c:pt idx="18">
                  <c:v>8</c:v>
                </c:pt>
                <c:pt idx="19">
                  <c:v>11</c:v>
                </c:pt>
                <c:pt idx="20">
                  <c:v>6</c:v>
                </c:pt>
                <c:pt idx="21">
                  <c:v>2</c:v>
                </c:pt>
                <c:pt idx="22">
                  <c:v>7</c:v>
                </c:pt>
                <c:pt idx="23">
                  <c:v>8</c:v>
                </c:pt>
                <c:pt idx="24">
                  <c:v>7</c:v>
                </c:pt>
                <c:pt idx="25">
                  <c:v>8</c:v>
                </c:pt>
                <c:pt idx="26">
                  <c:v>10</c:v>
                </c:pt>
                <c:pt idx="27">
                  <c:v>10</c:v>
                </c:pt>
                <c:pt idx="28">
                  <c:v>3</c:v>
                </c:pt>
                <c:pt idx="29">
                  <c:v>8</c:v>
                </c:pt>
                <c:pt idx="30">
                  <c:v>8</c:v>
                </c:pt>
                <c:pt idx="31">
                  <c:v>6</c:v>
                </c:pt>
                <c:pt idx="32">
                  <c:v>10</c:v>
                </c:pt>
                <c:pt idx="33">
                  <c:v>11</c:v>
                </c:pt>
                <c:pt idx="34">
                  <c:v>13</c:v>
                </c:pt>
                <c:pt idx="35">
                  <c:v>15</c:v>
                </c:pt>
                <c:pt idx="36">
                  <c:v>16</c:v>
                </c:pt>
                <c:pt idx="37">
                  <c:v>13</c:v>
                </c:pt>
                <c:pt idx="38">
                  <c:v>17</c:v>
                </c:pt>
                <c:pt idx="39">
                  <c:v>8</c:v>
                </c:pt>
                <c:pt idx="40">
                  <c:v>7</c:v>
                </c:pt>
                <c:pt idx="41">
                  <c:v>7</c:v>
                </c:pt>
                <c:pt idx="42">
                  <c:v>9</c:v>
                </c:pt>
                <c:pt idx="43">
                  <c:v>5</c:v>
                </c:pt>
                <c:pt idx="44">
                  <c:v>5</c:v>
                </c:pt>
                <c:pt idx="45">
                  <c:v>4</c:v>
                </c:pt>
                <c:pt idx="46">
                  <c:v>2</c:v>
                </c:pt>
                <c:pt idx="47">
                  <c:v>3</c:v>
                </c:pt>
                <c:pt idx="48">
                  <c:v>10</c:v>
                </c:pt>
                <c:pt idx="49">
                  <c:v>3</c:v>
                </c:pt>
              </c:numCache>
            </c:numRef>
          </c:val>
          <c:smooth val="0"/>
        </c:ser>
        <c:marker val="1"/>
        <c:axId val="29684000"/>
        <c:axId val="65829409"/>
      </c:lineChart>
      <c:catAx>
        <c:axId val="29684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Sample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829409"/>
        <c:crossesAt val="0"/>
        <c:auto val="1"/>
        <c:lblOffset val="100"/>
        <c:tickLblSkip val="2"/>
        <c:tickMarkSkip val="2"/>
        <c:noMultiLvlLbl val="0"/>
      </c:catAx>
      <c:valAx>
        <c:axId val="65829409"/>
        <c:scaling>
          <c:orientation val="minMax"/>
          <c:max val="1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np - Number of Defectives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684000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65"/>
          <c:y val="0.0915"/>
          <c:w val="0.4445"/>
          <c:h val="0.06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Control Chart for ______________________________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35"/>
          <c:w val="0.95125"/>
          <c:h val="0.80075"/>
        </c:manualLayout>
      </c:layout>
      <c:lineChart>
        <c:grouping val="standard"/>
        <c:varyColors val="0"/>
        <c:ser>
          <c:idx val="0"/>
          <c:order val="0"/>
          <c:tx>
            <c:strRef>
              <c:f>Data!$Z$6</c:f>
              <c:strCache>
                <c:ptCount val="1"/>
                <c:pt idx="0">
                  <c:v>LCL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Data!$A$7:$A$56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Data!$Z$7:$Z$56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Data!$AA$6</c:f>
              <c:strCache>
                <c:ptCount val="1"/>
                <c:pt idx="0">
                  <c:v>CL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Data!$A$7:$A$56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Data!$AA$7:$AA$56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Data!$AB$6</c:f>
              <c:strCache>
                <c:ptCount val="1"/>
                <c:pt idx="0">
                  <c:v>UCL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Data!$A$7:$A$56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Data!$AB$7:$AB$56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Data!$Q$6</c:f>
              <c:strCache>
                <c:ptCount val="1"/>
                <c:pt idx="0">
                  <c:v>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Data!$A$7:$A$56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Data!$Q$7:$Q$56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55593770"/>
        <c:axId val="30581883"/>
      </c:lineChart>
      <c:catAx>
        <c:axId val="55593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Sample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581883"/>
        <c:crossesAt val="0"/>
        <c:auto val="1"/>
        <c:lblOffset val="100"/>
        <c:tickLblSkip val="2"/>
        <c:tickMarkSkip val="2"/>
        <c:noMultiLvlLbl val="0"/>
      </c:catAx>
      <c:valAx>
        <c:axId val="30581883"/>
        <c:scaling>
          <c:orientation val="minMax"/>
          <c:max val="725"/>
          <c:min val="53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 - Count of Defects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5593770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125"/>
          <c:y val="0.0915"/>
          <c:w val="0.4445"/>
          <c:h val="0.0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Control Chart for ______________________________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275"/>
          <c:w val="0.9515"/>
          <c:h val="0.8015"/>
        </c:manualLayout>
      </c:layout>
      <c:lineChart>
        <c:grouping val="standard"/>
        <c:varyColors val="0"/>
        <c:ser>
          <c:idx val="0"/>
          <c:order val="0"/>
          <c:tx>
            <c:strRef>
              <c:f>Data!$AC$6</c:f>
              <c:strCache>
                <c:ptCount val="1"/>
                <c:pt idx="0">
                  <c:v>LCL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Data!$A$7:$A$56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Data!$AC$7:$AC$56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Data!$AD$6</c:f>
              <c:strCache>
                <c:ptCount val="1"/>
                <c:pt idx="0">
                  <c:v>CL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Data!$A$7:$A$56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Data!$AD$7:$AD$56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Data!$AE$6</c:f>
              <c:strCache>
                <c:ptCount val="1"/>
                <c:pt idx="0">
                  <c:v>UCL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Data!$A$7:$A$56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Data!$AE$7:$AE$56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Data!$R$6</c:f>
              <c:strCache>
                <c:ptCount val="1"/>
                <c:pt idx="0">
                  <c:v>u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Data!$A$7:$A$56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Data!$R$7:$R$56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6801492"/>
        <c:axId val="61213429"/>
      </c:lineChart>
      <c:catAx>
        <c:axId val="6801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Sample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213429"/>
        <c:crossesAt val="0"/>
        <c:auto val="1"/>
        <c:lblOffset val="100"/>
        <c:tickLblSkip val="2"/>
        <c:tickMarkSkip val="2"/>
        <c:noMultiLvlLbl val="0"/>
      </c:catAx>
      <c:valAx>
        <c:axId val="61213429"/>
        <c:scaling>
          <c:orientation val="minMax"/>
          <c:max val="24"/>
          <c:min val="1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 - Defects per Inspection Unit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680149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65"/>
          <c:y val="0.0915"/>
          <c:w val="0.4445"/>
          <c:h val="0.0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66675</xdr:colOff>
      <xdr:row>2</xdr:row>
      <xdr:rowOff>47625</xdr:rowOff>
    </xdr:from>
    <xdr:to>
      <xdr:col>20</xdr:col>
      <xdr:colOff>581025</xdr:colOff>
      <xdr:row>3</xdr:row>
      <xdr:rowOff>114300</xdr:rowOff>
    </xdr:to>
    <xdr:sp macro="[0]!Scalep">
      <xdr:nvSpPr>
        <xdr:cNvPr id="1" name="Rectangle 1"/>
        <xdr:cNvSpPr>
          <a:spLocks/>
        </xdr:cNvSpPr>
      </xdr:nvSpPr>
      <xdr:spPr>
        <a:xfrm>
          <a:off x="14354175" y="381000"/>
          <a:ext cx="514350" cy="238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23</xdr:col>
      <xdr:colOff>66675</xdr:colOff>
      <xdr:row>2</xdr:row>
      <xdr:rowOff>47625</xdr:rowOff>
    </xdr:from>
    <xdr:to>
      <xdr:col>23</xdr:col>
      <xdr:colOff>581025</xdr:colOff>
      <xdr:row>3</xdr:row>
      <xdr:rowOff>114300</xdr:rowOff>
    </xdr:to>
    <xdr:sp macro="[0]!Scalenp">
      <xdr:nvSpPr>
        <xdr:cNvPr id="2" name="Rectangle 2"/>
        <xdr:cNvSpPr>
          <a:spLocks/>
        </xdr:cNvSpPr>
      </xdr:nvSpPr>
      <xdr:spPr>
        <a:xfrm>
          <a:off x="16373475" y="381000"/>
          <a:ext cx="514350" cy="238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np</a:t>
          </a:r>
        </a:p>
      </xdr:txBody>
    </xdr:sp>
    <xdr:clientData/>
  </xdr:twoCellAnchor>
  <xdr:twoCellAnchor>
    <xdr:from>
      <xdr:col>26</xdr:col>
      <xdr:colOff>66675</xdr:colOff>
      <xdr:row>2</xdr:row>
      <xdr:rowOff>47625</xdr:rowOff>
    </xdr:from>
    <xdr:to>
      <xdr:col>26</xdr:col>
      <xdr:colOff>581025</xdr:colOff>
      <xdr:row>3</xdr:row>
      <xdr:rowOff>114300</xdr:rowOff>
    </xdr:to>
    <xdr:sp macro="[0]!Scalec">
      <xdr:nvSpPr>
        <xdr:cNvPr id="3" name="Rectangle 3"/>
        <xdr:cNvSpPr>
          <a:spLocks/>
        </xdr:cNvSpPr>
      </xdr:nvSpPr>
      <xdr:spPr>
        <a:xfrm>
          <a:off x="18449925" y="381000"/>
          <a:ext cx="514350" cy="238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29</xdr:col>
      <xdr:colOff>66675</xdr:colOff>
      <xdr:row>2</xdr:row>
      <xdr:rowOff>47625</xdr:rowOff>
    </xdr:from>
    <xdr:to>
      <xdr:col>29</xdr:col>
      <xdr:colOff>581025</xdr:colOff>
      <xdr:row>3</xdr:row>
      <xdr:rowOff>114300</xdr:rowOff>
    </xdr:to>
    <xdr:sp macro="[0]!Scaleu">
      <xdr:nvSpPr>
        <xdr:cNvPr id="4" name="Rectangle 9"/>
        <xdr:cNvSpPr>
          <a:spLocks/>
        </xdr:cNvSpPr>
      </xdr:nvSpPr>
      <xdr:spPr>
        <a:xfrm>
          <a:off x="20450175" y="381000"/>
          <a:ext cx="514350" cy="238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</a:t>
          </a:r>
        </a:p>
      </xdr:txBody>
    </xdr:sp>
    <xdr:clientData/>
  </xdr:twoCellAnchor>
  <xdr:twoCellAnchor>
    <xdr:from>
      <xdr:col>4</xdr:col>
      <xdr:colOff>47625</xdr:colOff>
      <xdr:row>6</xdr:row>
      <xdr:rowOff>123825</xdr:rowOff>
    </xdr:from>
    <xdr:to>
      <xdr:col>4</xdr:col>
      <xdr:colOff>561975</xdr:colOff>
      <xdr:row>8</xdr:row>
      <xdr:rowOff>38100</xdr:rowOff>
    </xdr:to>
    <xdr:sp macro="[0]!Scalep">
      <xdr:nvSpPr>
        <xdr:cNvPr id="5" name="Rectangle 10"/>
        <xdr:cNvSpPr>
          <a:spLocks/>
        </xdr:cNvSpPr>
      </xdr:nvSpPr>
      <xdr:spPr>
        <a:xfrm>
          <a:off x="3181350" y="1143000"/>
          <a:ext cx="514350" cy="238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4</xdr:col>
      <xdr:colOff>47625</xdr:colOff>
      <xdr:row>8</xdr:row>
      <xdr:rowOff>142875</xdr:rowOff>
    </xdr:from>
    <xdr:to>
      <xdr:col>4</xdr:col>
      <xdr:colOff>561975</xdr:colOff>
      <xdr:row>10</xdr:row>
      <xdr:rowOff>57150</xdr:rowOff>
    </xdr:to>
    <xdr:sp macro="[0]!Scalenp">
      <xdr:nvSpPr>
        <xdr:cNvPr id="6" name="Rectangle 11"/>
        <xdr:cNvSpPr>
          <a:spLocks/>
        </xdr:cNvSpPr>
      </xdr:nvSpPr>
      <xdr:spPr>
        <a:xfrm>
          <a:off x="3181350" y="1485900"/>
          <a:ext cx="514350" cy="238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np</a:t>
          </a:r>
        </a:p>
      </xdr:txBody>
    </xdr:sp>
    <xdr:clientData/>
  </xdr:twoCellAnchor>
  <xdr:twoCellAnchor>
    <xdr:from>
      <xdr:col>4</xdr:col>
      <xdr:colOff>66675</xdr:colOff>
      <xdr:row>10</xdr:row>
      <xdr:rowOff>142875</xdr:rowOff>
    </xdr:from>
    <xdr:to>
      <xdr:col>4</xdr:col>
      <xdr:colOff>581025</xdr:colOff>
      <xdr:row>12</xdr:row>
      <xdr:rowOff>57150</xdr:rowOff>
    </xdr:to>
    <xdr:sp macro="[0]!Scalec">
      <xdr:nvSpPr>
        <xdr:cNvPr id="7" name="Rectangle 12"/>
        <xdr:cNvSpPr>
          <a:spLocks/>
        </xdr:cNvSpPr>
      </xdr:nvSpPr>
      <xdr:spPr>
        <a:xfrm>
          <a:off x="3200400" y="1809750"/>
          <a:ext cx="514350" cy="238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4</xdr:col>
      <xdr:colOff>66675</xdr:colOff>
      <xdr:row>12</xdr:row>
      <xdr:rowOff>142875</xdr:rowOff>
    </xdr:from>
    <xdr:to>
      <xdr:col>4</xdr:col>
      <xdr:colOff>581025</xdr:colOff>
      <xdr:row>14</xdr:row>
      <xdr:rowOff>57150</xdr:rowOff>
    </xdr:to>
    <xdr:sp macro="[0]!Scaleu">
      <xdr:nvSpPr>
        <xdr:cNvPr id="8" name="Rectangle 13"/>
        <xdr:cNvSpPr>
          <a:spLocks/>
        </xdr:cNvSpPr>
      </xdr:nvSpPr>
      <xdr:spPr>
        <a:xfrm>
          <a:off x="3200400" y="2133600"/>
          <a:ext cx="514350" cy="238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O60"/>
  <sheetViews>
    <sheetView tabSelected="1" zoomScale="75" zoomScaleNormal="75" workbookViewId="0" topLeftCell="A1">
      <selection activeCell="B7" sqref="B7:D31"/>
    </sheetView>
  </sheetViews>
  <sheetFormatPr defaultColWidth="9.140625" defaultRowHeight="12.75"/>
  <cols>
    <col min="1" max="1" width="8.140625" style="0" bestFit="1" customWidth="1"/>
    <col min="2" max="2" width="12.28125" style="0" bestFit="1" customWidth="1"/>
    <col min="3" max="3" width="9.7109375" style="0" customWidth="1"/>
    <col min="4" max="4" width="16.8515625" style="0" bestFit="1" customWidth="1"/>
    <col min="5" max="11" width="9.7109375" style="0" customWidth="1"/>
    <col min="12" max="12" width="11.00390625" style="0" customWidth="1"/>
    <col min="13" max="13" width="19.28125" style="0" customWidth="1"/>
    <col min="14" max="14" width="5.00390625" style="0" customWidth="1"/>
    <col min="15" max="15" width="13.140625" style="0" customWidth="1"/>
    <col min="16" max="16" width="12.8515625" style="0" customWidth="1"/>
    <col min="17" max="18" width="12.7109375" style="0" customWidth="1"/>
    <col min="19" max="19" width="2.140625" style="0" customWidth="1"/>
    <col min="20" max="20" width="10.421875" style="0" bestFit="1" customWidth="1"/>
    <col min="21" max="21" width="9.28125" style="0" bestFit="1" customWidth="1"/>
    <col min="22" max="22" width="10.421875" style="0" bestFit="1" customWidth="1"/>
    <col min="23" max="25" width="10.57421875" style="0" bestFit="1" customWidth="1"/>
    <col min="26" max="26" width="10.00390625" style="0" bestFit="1" customWidth="1"/>
    <col min="27" max="27" width="9.57421875" style="0" bestFit="1" customWidth="1"/>
    <col min="28" max="28" width="10.421875" style="0" bestFit="1" customWidth="1"/>
    <col min="29" max="29" width="10.00390625" style="0" bestFit="1" customWidth="1"/>
    <col min="30" max="30" width="9.28125" style="0" bestFit="1" customWidth="1"/>
    <col min="31" max="31" width="10.421875" style="0" bestFit="1" customWidth="1"/>
    <col min="32" max="40" width="9.28125" style="0" bestFit="1" customWidth="1"/>
  </cols>
  <sheetData>
    <row r="1" spans="1:31" ht="12.75">
      <c r="A1" s="34" t="s">
        <v>5</v>
      </c>
      <c r="B1" s="35"/>
      <c r="C1" s="36" t="s">
        <v>26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2" t="s">
        <v>28</v>
      </c>
      <c r="P1" s="32" t="s">
        <v>21</v>
      </c>
      <c r="Q1" s="32" t="s">
        <v>13</v>
      </c>
      <c r="R1" s="32" t="s">
        <v>14</v>
      </c>
      <c r="S1" s="39"/>
      <c r="T1" s="1"/>
      <c r="U1" s="2"/>
      <c r="V1" s="2"/>
      <c r="W1" s="1"/>
      <c r="X1" s="3"/>
      <c r="Y1" s="3"/>
      <c r="Z1" s="1"/>
      <c r="AA1" s="3"/>
      <c r="AB1" s="4"/>
      <c r="AC1" s="3"/>
      <c r="AD1" s="2"/>
      <c r="AE1" s="53"/>
    </row>
    <row r="2" spans="1:31" ht="13.5" thickBot="1">
      <c r="A2" s="35"/>
      <c r="B2" s="35"/>
      <c r="C2" s="36" t="s">
        <v>27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3"/>
      <c r="P2" s="33"/>
      <c r="Q2" s="33"/>
      <c r="R2" s="33"/>
      <c r="S2" s="40"/>
      <c r="T2" s="5"/>
      <c r="U2" s="6"/>
      <c r="V2" s="6"/>
      <c r="W2" s="5"/>
      <c r="X2" s="7"/>
      <c r="Y2" s="7"/>
      <c r="Z2" s="5"/>
      <c r="AA2" s="7"/>
      <c r="AB2" s="8"/>
      <c r="AC2" s="7"/>
      <c r="AD2" s="6"/>
      <c r="AE2" s="54"/>
    </row>
    <row r="3" spans="1:31" ht="13.5" thickBot="1">
      <c r="A3" s="35"/>
      <c r="B3" s="35"/>
      <c r="C3" s="36" t="s">
        <v>24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79" t="s">
        <v>6</v>
      </c>
      <c r="P3" s="80"/>
      <c r="Q3" s="84">
        <f>COUNT(O7:O31)</f>
        <v>25</v>
      </c>
      <c r="R3" s="85"/>
      <c r="S3" s="40"/>
      <c r="T3" s="9" t="s">
        <v>9</v>
      </c>
      <c r="U3" s="10"/>
      <c r="V3" s="10" t="s">
        <v>8</v>
      </c>
      <c r="W3" s="9" t="s">
        <v>9</v>
      </c>
      <c r="X3" s="10"/>
      <c r="Y3" s="10" t="s">
        <v>8</v>
      </c>
      <c r="Z3" s="9" t="s">
        <v>9</v>
      </c>
      <c r="AA3" s="10"/>
      <c r="AB3" s="11" t="s">
        <v>8</v>
      </c>
      <c r="AC3" s="10" t="s">
        <v>9</v>
      </c>
      <c r="AD3" s="10"/>
      <c r="AE3" s="11" t="s">
        <v>8</v>
      </c>
    </row>
    <row r="4" spans="1:31" ht="13.5" thickBot="1">
      <c r="A4" s="35"/>
      <c r="B4" s="35"/>
      <c r="C4" s="36" t="s">
        <v>25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7"/>
      <c r="O4" s="81" t="s">
        <v>4</v>
      </c>
      <c r="P4" s="82"/>
      <c r="Q4" s="82"/>
      <c r="R4" s="83"/>
      <c r="S4" s="39"/>
      <c r="T4" s="45">
        <f>MIN((FLOOR(MIN($O7:$O56),1)),(FLOOR(MAX(0,MIN($T7:$T56)),1)))</f>
        <v>0</v>
      </c>
      <c r="U4" s="12"/>
      <c r="V4" s="43">
        <f>MAX(MAX($O7:$O56),MAX($V7:$V56))</f>
        <v>0.4759275926287037</v>
      </c>
      <c r="W4" s="45">
        <f>MIN(FLOOR(MIN($P7:$P56),1),(FLOOR(MIN($V7:$V56),1)))</f>
        <v>0</v>
      </c>
      <c r="X4" s="12"/>
      <c r="Y4" s="43">
        <f>MAX(CEILING(MAX($P7:$P56),1),(CEILING(MAX($Y7:$Y56),1)))</f>
        <v>21</v>
      </c>
      <c r="Z4" s="45">
        <f>MIN(FLOOR(MIN($Q7:$Q56),1),(FLOOR(MIN($Z7:$Z56),1)))</f>
        <v>6</v>
      </c>
      <c r="AA4" s="12"/>
      <c r="AB4" s="43">
        <f>MAX(CEILING(MAX($Q7:$Q56),1),(CEILING(MAX($AB7:$AB56),1)))</f>
        <v>37</v>
      </c>
      <c r="AC4" s="45">
        <f>MIN(FLOOR(MIN($R7:$R56),1),(FLOOR(MIN($AC7:$AC56),1)))</f>
        <v>0</v>
      </c>
      <c r="AD4" s="12"/>
      <c r="AE4" s="43">
        <f>MAX(CEILING(MAX($R7:$R56),1),(CEILING(MAX($AE7:$AE56),1)))</f>
        <v>1</v>
      </c>
    </row>
    <row r="5" spans="1:31" ht="13.5" thickBot="1">
      <c r="A5" s="35"/>
      <c r="B5" s="35"/>
      <c r="C5" s="36" t="s">
        <v>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8"/>
      <c r="O5" s="23">
        <f>IF($Q3&gt;0,AVERAGE(O7:O31),"")</f>
        <v>0.24150476190476194</v>
      </c>
      <c r="P5" s="24">
        <f>IF($Q3&gt;0,AVERAGE(P7:P31),"")</f>
        <v>11.96</v>
      </c>
      <c r="Q5" s="24">
        <f>IF($Q3&gt;0,AVERAGE(Q7:Q31),"")</f>
        <v>22.08</v>
      </c>
      <c r="R5" s="25">
        <f>IF($Q3&gt;0,AVERAGE(R7:R31),"")</f>
        <v>0.45702857142857134</v>
      </c>
      <c r="S5" s="40"/>
      <c r="T5" s="76" t="s">
        <v>11</v>
      </c>
      <c r="U5" s="77"/>
      <c r="V5" s="78"/>
      <c r="W5" s="76" t="s">
        <v>10</v>
      </c>
      <c r="X5" s="77"/>
      <c r="Y5" s="78"/>
      <c r="Z5" s="76" t="s">
        <v>12</v>
      </c>
      <c r="AA5" s="77"/>
      <c r="AB5" s="78"/>
      <c r="AC5" s="76" t="s">
        <v>22</v>
      </c>
      <c r="AD5" s="77"/>
      <c r="AE5" s="78"/>
    </row>
    <row r="6" spans="1:31" ht="13.5" thickBot="1">
      <c r="A6" s="16" t="s">
        <v>0</v>
      </c>
      <c r="B6" s="20" t="s">
        <v>19</v>
      </c>
      <c r="C6" s="20" t="s">
        <v>20</v>
      </c>
      <c r="D6" s="20" t="s">
        <v>23</v>
      </c>
      <c r="E6" s="59"/>
      <c r="F6" s="60"/>
      <c r="G6" s="60"/>
      <c r="H6" s="60"/>
      <c r="I6" s="60"/>
      <c r="J6" s="60"/>
      <c r="K6" s="60"/>
      <c r="L6" s="60"/>
      <c r="M6" s="62"/>
      <c r="N6" s="68" t="s">
        <v>33</v>
      </c>
      <c r="O6" s="22" t="s">
        <v>15</v>
      </c>
      <c r="P6" s="20" t="s">
        <v>16</v>
      </c>
      <c r="Q6" s="20" t="s">
        <v>17</v>
      </c>
      <c r="R6" s="21" t="s">
        <v>18</v>
      </c>
      <c r="S6" s="40"/>
      <c r="T6" s="13" t="s">
        <v>1</v>
      </c>
      <c r="U6" s="14" t="s">
        <v>2</v>
      </c>
      <c r="V6" s="15" t="s">
        <v>3</v>
      </c>
      <c r="W6" s="13" t="s">
        <v>1</v>
      </c>
      <c r="X6" s="14" t="s">
        <v>2</v>
      </c>
      <c r="Y6" s="15" t="s">
        <v>3</v>
      </c>
      <c r="Z6" s="13" t="s">
        <v>1</v>
      </c>
      <c r="AA6" s="14" t="s">
        <v>2</v>
      </c>
      <c r="AB6" s="15" t="s">
        <v>3</v>
      </c>
      <c r="AC6" s="13" t="s">
        <v>1</v>
      </c>
      <c r="AD6" s="14" t="s">
        <v>2</v>
      </c>
      <c r="AE6" s="15" t="s">
        <v>3</v>
      </c>
    </row>
    <row r="7" spans="1:31" ht="12.75">
      <c r="A7" s="17">
        <v>1</v>
      </c>
      <c r="B7" s="52">
        <v>12</v>
      </c>
      <c r="C7" s="48">
        <v>28</v>
      </c>
      <c r="D7" s="52">
        <v>50</v>
      </c>
      <c r="E7" s="63"/>
      <c r="F7" s="64"/>
      <c r="G7" s="64"/>
      <c r="H7" s="64"/>
      <c r="I7" s="55"/>
      <c r="J7" s="55"/>
      <c r="K7" s="55"/>
      <c r="L7" s="55"/>
      <c r="M7" s="56"/>
      <c r="N7" s="69">
        <f>COUNT(B7:D7)</f>
        <v>3</v>
      </c>
      <c r="O7" s="23">
        <f>IF($N7&gt;0,$B7/$D7,"")</f>
        <v>0.24</v>
      </c>
      <c r="P7" s="49">
        <f>IF($D7&gt;0,$O7*$D7,"")</f>
        <v>12</v>
      </c>
      <c r="Q7" s="49">
        <f>IF($N7&gt;0,$C7,"")</f>
        <v>28</v>
      </c>
      <c r="R7" s="25">
        <f>IF($N7&gt;0,$C7/$D7,"")</f>
        <v>0.56</v>
      </c>
      <c r="S7" s="40"/>
      <c r="T7" s="42">
        <f>IF($N7&gt;0,MAX(0,IF($O$2&gt;0,$O$2-3*(SQRT(($O$2*(1-$O$2))/$D7)),O$5-3*(SQRT(($O$5*(1-$O$5))/$D7)))),"")</f>
        <v>0.05992161803183657</v>
      </c>
      <c r="U7" s="43">
        <f>IF($N7&gt;0,IF($P$2&gt;0,$P$2,$O$5),"")</f>
        <v>0.24150476190476194</v>
      </c>
      <c r="V7" s="44">
        <f>IF($N7&gt;0,IF($O$2&gt;0,$O$2+3*(SQRT(($O$2*(1-$O$2))/$D7)),O$5+3*(SQRT(($O$5*(1-$O$5))/$D7))),"")</f>
        <v>0.4230879057776873</v>
      </c>
      <c r="W7" s="42">
        <f>IF($N7&gt;0,IF($P$2&gt;0,IF($O$2*$P$2-3*SQRT($O$2*$P$2*(1-$O$2))&gt;0,$O$2*$P$2-3*SQRT($O$2*$P$2*(1-$O$2)),0),IF($P$5-3*SQRT($P$5*(1-$O$5))&gt;0,$P$5-3*SQRT($P$5*(1-$O$5)),0)),"")</f>
        <v>2.9242694026121256</v>
      </c>
      <c r="X7" s="43">
        <f>IF($N7&gt;0,IF($P$2&gt;0,$O$2*$P$2,$P$5),"")</f>
        <v>11.96</v>
      </c>
      <c r="Y7" s="44">
        <f>IF($N7&gt;0,IF($P$2&gt;0,$O$2*$P$2+3*SQRT($O$2*$P$2*(1-$O$2)),$P$5+3*SQRT($P$5*(1-$O$5))),"")</f>
        <v>20.995730597387876</v>
      </c>
      <c r="Z7" s="42">
        <f>IF($N7&gt;0,IF($Q$2&gt;0,IF($Q$2-3*SQRT($Q$2)&gt;0,$Q$2-3*SQRT($Q$2),0),IF($Q$5-3*SQRT($Q$5)&gt;0,$Q$5-3*SQRT($Q$5),0)),"")</f>
        <v>7.983191850635121</v>
      </c>
      <c r="AA7" s="43">
        <f>IF($N7&gt;0,IF($Q$2&gt;0,$Q$2,$Q$5),"")</f>
        <v>22.08</v>
      </c>
      <c r="AB7" s="44">
        <f>IF($N7&gt;0,IF($Q$2&gt;0,$Q$2+3*SQRT($Q$2),$Q$5+3*SQRT($Q$5)),"")</f>
        <v>36.176808149364874</v>
      </c>
      <c r="AC7" s="42">
        <f>IF($N7&gt;0,IF($R$2&gt;0,IF($R$2-3*(SQRT($R$2/$D7))&gt;0,$R$2-3*(SQRT($R$2/$D7)),0),IF($R$5-3*(SQRT($R$5/$D7))&gt;0,$R$5-3*(SQRT($R$5/$D7)),0)),"")</f>
        <v>0.17020956428793077</v>
      </c>
      <c r="AD7" s="43">
        <f>IF($N7&gt;0,IF($R$2&gt;0,$R$2,$R$5),"")</f>
        <v>0.45702857142857134</v>
      </c>
      <c r="AE7" s="44">
        <f>IF($N7&gt;0,IF($R$2&gt;0,$R$2+3*(SQRT($R$2/$D7)),$R$5+3*(SQRT($R$5/$D7))),"")</f>
        <v>0.7438475785692119</v>
      </c>
    </row>
    <row r="8" spans="1:31" ht="12.75">
      <c r="A8" s="18">
        <v>2</v>
      </c>
      <c r="B8" s="52">
        <v>12</v>
      </c>
      <c r="C8" s="48">
        <v>35</v>
      </c>
      <c r="D8" s="52">
        <v>40</v>
      </c>
      <c r="E8" s="65"/>
      <c r="F8" s="64" t="s">
        <v>29</v>
      </c>
      <c r="G8" s="64"/>
      <c r="H8" s="64"/>
      <c r="I8" s="55"/>
      <c r="J8" s="55"/>
      <c r="K8" s="55"/>
      <c r="L8" s="55"/>
      <c r="M8" s="56"/>
      <c r="N8" s="69">
        <f aca="true" t="shared" si="0" ref="N8:N56">COUNT(B8:D8)</f>
        <v>3</v>
      </c>
      <c r="O8" s="23">
        <f aca="true" t="shared" si="1" ref="O8:O56">IF($N8&gt;0,$B8/$D8,"")</f>
        <v>0.3</v>
      </c>
      <c r="P8" s="49">
        <f aca="true" t="shared" si="2" ref="P8:P56">IF($D8&gt;0,$O8*$D8,"")</f>
        <v>12</v>
      </c>
      <c r="Q8" s="49">
        <f aca="true" t="shared" si="3" ref="Q8:Q56">IF($N8&gt;0,$C8,"")</f>
        <v>35</v>
      </c>
      <c r="R8" s="25">
        <f aca="true" t="shared" si="4" ref="R8:R56">IF($N8&gt;0,$C8/$D8,"")</f>
        <v>0.875</v>
      </c>
      <c r="S8" s="40"/>
      <c r="T8" s="42">
        <f aca="true" t="shared" si="5" ref="T8:T56">IF($N8&gt;0,MAX(0,IF($O$2&gt;0,$O$2-3*(SQRT(($O$2*(1-$O$2))/$D8)),O$5-3*(SQRT(($O$5*(1-$O$5))/$D8)))),"")</f>
        <v>0.03848863527076918</v>
      </c>
      <c r="U8" s="43">
        <f aca="true" t="shared" si="6" ref="U8:U56">IF($N8&gt;0,IF($P$2&gt;0,$P$2,$O$5),"")</f>
        <v>0.24150476190476194</v>
      </c>
      <c r="V8" s="44">
        <f aca="true" t="shared" si="7" ref="V8:V56">IF($N8&gt;0,IF($O$2&gt;0,$O$2+3*(SQRT(($O$2*(1-$O$2))/$D8)),O$5+3*(SQRT(($O$5*(1-$O$5))/$D8))),"")</f>
        <v>0.4445208885387547</v>
      </c>
      <c r="W8" s="42">
        <f aca="true" t="shared" si="8" ref="W8:W56">IF($N8&gt;0,IF($P$2&gt;0,IF($O$2*$P$2-3*SQRT($O$2*$P$2*(1-$O$2))&gt;0,$O$2*$P$2-3*SQRT($O$2*$P$2*(1-$O$2)),0),IF($P$5-3*SQRT($P$5*(1-$O$5))&gt;0,$P$5-3*SQRT($P$5*(1-$O$5)),0)),"")</f>
        <v>2.9242694026121256</v>
      </c>
      <c r="X8" s="43">
        <f aca="true" t="shared" si="9" ref="X8:X56">IF($N8&gt;0,IF($P$2&gt;0,$O$2*$P$2,$P$5),"")</f>
        <v>11.96</v>
      </c>
      <c r="Y8" s="44">
        <f aca="true" t="shared" si="10" ref="Y8:Y56">IF($N8&gt;0,IF($P$2&gt;0,$O$2*$P$2+3*SQRT($O$2*$P$2*(1-$O$2)),$P$5+3*SQRT($P$5*(1-$O$5))),"")</f>
        <v>20.995730597387876</v>
      </c>
      <c r="Z8" s="42">
        <f aca="true" t="shared" si="11" ref="Z8:Z56">IF($N8&gt;0,IF($Q$2&gt;0,IF($Q$2-3*SQRT($Q$2)&gt;0,$Q$2-3*SQRT($Q$2),0),IF($Q$5-3*SQRT($Q$5)&gt;0,$Q$5-3*SQRT($Q$5),0)),"")</f>
        <v>7.983191850635121</v>
      </c>
      <c r="AA8" s="43">
        <f aca="true" t="shared" si="12" ref="AA8:AA56">IF($N8&gt;0,IF($Q$2&gt;0,$Q$2,$Q$5),"")</f>
        <v>22.08</v>
      </c>
      <c r="AB8" s="44">
        <f aca="true" t="shared" si="13" ref="AB8:AB56">IF($N8&gt;0,IF($Q$2&gt;0,$Q$2+3*SQRT($Q$2),$Q$5+3*SQRT($Q$5)),"")</f>
        <v>36.176808149364874</v>
      </c>
      <c r="AC8" s="42">
        <f aca="true" t="shared" si="14" ref="AC8:AC56">IF($N8&gt;0,IF($R$2&gt;0,IF($R$2-3*(SQRT($R$2/$D8))&gt;0,$R$2-3*(SQRT($R$2/$D8)),0),IF($R$5-3*(SQRT($R$5/$D8))&gt;0,$R$5-3*(SQRT($R$5/$D8)),0)),"")</f>
        <v>0.13635517282583637</v>
      </c>
      <c r="AD8" s="43">
        <f aca="true" t="shared" si="15" ref="AD8:AD56">IF($N8&gt;0,IF($R$2&gt;0,$R$2,$R$5),"")</f>
        <v>0.45702857142857134</v>
      </c>
      <c r="AE8" s="44">
        <f aca="true" t="shared" si="16" ref="AE8:AE56">IF($N8&gt;0,IF($R$2&gt;0,$R$2+3*(SQRT($R$2/$D8)),$R$5+3*(SQRT($R$5/$D8))),"")</f>
        <v>0.7777019700313064</v>
      </c>
    </row>
    <row r="9" spans="1:31" ht="12.75">
      <c r="A9" s="18">
        <v>3</v>
      </c>
      <c r="B9" s="52">
        <v>11</v>
      </c>
      <c r="C9" s="48">
        <v>29</v>
      </c>
      <c r="D9" s="52">
        <v>60</v>
      </c>
      <c r="E9" s="65"/>
      <c r="F9" s="64"/>
      <c r="G9" s="64"/>
      <c r="H9" s="64"/>
      <c r="I9" s="55"/>
      <c r="J9" s="55"/>
      <c r="K9" s="55"/>
      <c r="L9" s="55"/>
      <c r="M9" s="56"/>
      <c r="N9" s="69">
        <f t="shared" si="0"/>
        <v>3</v>
      </c>
      <c r="O9" s="23">
        <f t="shared" si="1"/>
        <v>0.18333333333333332</v>
      </c>
      <c r="P9" s="49">
        <f t="shared" si="2"/>
        <v>11</v>
      </c>
      <c r="Q9" s="49">
        <f t="shared" si="3"/>
        <v>29</v>
      </c>
      <c r="R9" s="25">
        <f t="shared" si="4"/>
        <v>0.48333333333333334</v>
      </c>
      <c r="S9" s="40"/>
      <c r="T9" s="42">
        <f t="shared" si="5"/>
        <v>0.07574278863491657</v>
      </c>
      <c r="U9" s="43">
        <f t="shared" si="6"/>
        <v>0.24150476190476194</v>
      </c>
      <c r="V9" s="44">
        <f t="shared" si="7"/>
        <v>0.4072667351746073</v>
      </c>
      <c r="W9" s="42">
        <f t="shared" si="8"/>
        <v>2.9242694026121256</v>
      </c>
      <c r="X9" s="43">
        <f t="shared" si="9"/>
        <v>11.96</v>
      </c>
      <c r="Y9" s="44">
        <f t="shared" si="10"/>
        <v>20.995730597387876</v>
      </c>
      <c r="Z9" s="42">
        <f t="shared" si="11"/>
        <v>7.983191850635121</v>
      </c>
      <c r="AA9" s="43">
        <f t="shared" si="12"/>
        <v>22.08</v>
      </c>
      <c r="AB9" s="44">
        <f t="shared" si="13"/>
        <v>36.176808149364874</v>
      </c>
      <c r="AC9" s="42">
        <f t="shared" si="14"/>
        <v>0.19519983787496437</v>
      </c>
      <c r="AD9" s="43">
        <f t="shared" si="15"/>
        <v>0.45702857142857134</v>
      </c>
      <c r="AE9" s="44">
        <f t="shared" si="16"/>
        <v>0.7188573049821783</v>
      </c>
    </row>
    <row r="10" spans="1:31" ht="12.75">
      <c r="A10" s="18">
        <v>4</v>
      </c>
      <c r="B10" s="52">
        <v>12</v>
      </c>
      <c r="C10" s="48">
        <v>18</v>
      </c>
      <c r="D10" s="52">
        <v>70</v>
      </c>
      <c r="E10" s="65"/>
      <c r="F10" s="64" t="s">
        <v>30</v>
      </c>
      <c r="G10" s="64"/>
      <c r="H10" s="64"/>
      <c r="I10" s="55"/>
      <c r="J10" s="55"/>
      <c r="K10" s="55"/>
      <c r="L10" s="55"/>
      <c r="M10" s="56"/>
      <c r="N10" s="69">
        <f t="shared" si="0"/>
        <v>3</v>
      </c>
      <c r="O10" s="23">
        <f t="shared" si="1"/>
        <v>0.17142857142857143</v>
      </c>
      <c r="P10" s="49">
        <f t="shared" si="2"/>
        <v>12</v>
      </c>
      <c r="Q10" s="49">
        <f t="shared" si="3"/>
        <v>18</v>
      </c>
      <c r="R10" s="25">
        <f t="shared" si="4"/>
        <v>0.2571428571428571</v>
      </c>
      <c r="S10" s="40"/>
      <c r="T10" s="42">
        <f t="shared" si="5"/>
        <v>0.0880389952735787</v>
      </c>
      <c r="U10" s="43">
        <f t="shared" si="6"/>
        <v>0.24150476190476194</v>
      </c>
      <c r="V10" s="44">
        <f t="shared" si="7"/>
        <v>0.39497052853594516</v>
      </c>
      <c r="W10" s="42">
        <f t="shared" si="8"/>
        <v>2.9242694026121256</v>
      </c>
      <c r="X10" s="43">
        <f t="shared" si="9"/>
        <v>11.96</v>
      </c>
      <c r="Y10" s="44">
        <f t="shared" si="10"/>
        <v>20.995730597387876</v>
      </c>
      <c r="Z10" s="42">
        <f t="shared" si="11"/>
        <v>7.983191850635121</v>
      </c>
      <c r="AA10" s="43">
        <f t="shared" si="12"/>
        <v>22.08</v>
      </c>
      <c r="AB10" s="44">
        <f t="shared" si="13"/>
        <v>36.176808149364874</v>
      </c>
      <c r="AC10" s="42">
        <f t="shared" si="14"/>
        <v>0.21462226720665017</v>
      </c>
      <c r="AD10" s="43">
        <f t="shared" si="15"/>
        <v>0.45702857142857134</v>
      </c>
      <c r="AE10" s="44">
        <f t="shared" si="16"/>
        <v>0.6994348756504924</v>
      </c>
    </row>
    <row r="11" spans="1:31" ht="12.75">
      <c r="A11" s="18">
        <v>5</v>
      </c>
      <c r="B11" s="52">
        <v>14</v>
      </c>
      <c r="C11" s="48">
        <v>9</v>
      </c>
      <c r="D11" s="52">
        <v>70</v>
      </c>
      <c r="E11" s="65"/>
      <c r="F11" s="64"/>
      <c r="G11" s="64"/>
      <c r="H11" s="64"/>
      <c r="I11" s="55"/>
      <c r="J11" s="55"/>
      <c r="K11" s="55"/>
      <c r="L11" s="55"/>
      <c r="M11" s="56"/>
      <c r="N11" s="69">
        <f t="shared" si="0"/>
        <v>3</v>
      </c>
      <c r="O11" s="23">
        <f t="shared" si="1"/>
        <v>0.2</v>
      </c>
      <c r="P11" s="49">
        <f t="shared" si="2"/>
        <v>14</v>
      </c>
      <c r="Q11" s="49">
        <f t="shared" si="3"/>
        <v>9</v>
      </c>
      <c r="R11" s="25">
        <f t="shared" si="4"/>
        <v>0.12857142857142856</v>
      </c>
      <c r="S11" s="40"/>
      <c r="T11" s="42">
        <f t="shared" si="5"/>
        <v>0.0880389952735787</v>
      </c>
      <c r="U11" s="43">
        <f t="shared" si="6"/>
        <v>0.24150476190476194</v>
      </c>
      <c r="V11" s="44">
        <f t="shared" si="7"/>
        <v>0.39497052853594516</v>
      </c>
      <c r="W11" s="42">
        <f t="shared" si="8"/>
        <v>2.9242694026121256</v>
      </c>
      <c r="X11" s="43">
        <f t="shared" si="9"/>
        <v>11.96</v>
      </c>
      <c r="Y11" s="44">
        <f t="shared" si="10"/>
        <v>20.995730597387876</v>
      </c>
      <c r="Z11" s="42">
        <f t="shared" si="11"/>
        <v>7.983191850635121</v>
      </c>
      <c r="AA11" s="43">
        <f t="shared" si="12"/>
        <v>22.08</v>
      </c>
      <c r="AB11" s="44">
        <f t="shared" si="13"/>
        <v>36.176808149364874</v>
      </c>
      <c r="AC11" s="42">
        <f t="shared" si="14"/>
        <v>0.21462226720665017</v>
      </c>
      <c r="AD11" s="43">
        <f t="shared" si="15"/>
        <v>0.45702857142857134</v>
      </c>
      <c r="AE11" s="44">
        <f t="shared" si="16"/>
        <v>0.6994348756504924</v>
      </c>
    </row>
    <row r="12" spans="1:31" ht="12.75">
      <c r="A12" s="18">
        <v>6</v>
      </c>
      <c r="B12" s="52">
        <v>12</v>
      </c>
      <c r="C12" s="48">
        <v>19</v>
      </c>
      <c r="D12" s="52">
        <v>70</v>
      </c>
      <c r="E12" s="65"/>
      <c r="F12" s="64" t="s">
        <v>31</v>
      </c>
      <c r="G12" s="64"/>
      <c r="H12" s="64"/>
      <c r="I12" s="55"/>
      <c r="J12" s="55"/>
      <c r="K12" s="55"/>
      <c r="L12" s="55"/>
      <c r="M12" s="56"/>
      <c r="N12" s="69">
        <f t="shared" si="0"/>
        <v>3</v>
      </c>
      <c r="O12" s="23">
        <f t="shared" si="1"/>
        <v>0.17142857142857143</v>
      </c>
      <c r="P12" s="49">
        <f t="shared" si="2"/>
        <v>12</v>
      </c>
      <c r="Q12" s="49">
        <f t="shared" si="3"/>
        <v>19</v>
      </c>
      <c r="R12" s="25">
        <f t="shared" si="4"/>
        <v>0.2714285714285714</v>
      </c>
      <c r="S12" s="40"/>
      <c r="T12" s="42">
        <f t="shared" si="5"/>
        <v>0.0880389952735787</v>
      </c>
      <c r="U12" s="43">
        <f t="shared" si="6"/>
        <v>0.24150476190476194</v>
      </c>
      <c r="V12" s="44">
        <f t="shared" si="7"/>
        <v>0.39497052853594516</v>
      </c>
      <c r="W12" s="42">
        <f t="shared" si="8"/>
        <v>2.9242694026121256</v>
      </c>
      <c r="X12" s="43">
        <f t="shared" si="9"/>
        <v>11.96</v>
      </c>
      <c r="Y12" s="44">
        <f t="shared" si="10"/>
        <v>20.995730597387876</v>
      </c>
      <c r="Z12" s="42">
        <f t="shared" si="11"/>
        <v>7.983191850635121</v>
      </c>
      <c r="AA12" s="43">
        <f t="shared" si="12"/>
        <v>22.08</v>
      </c>
      <c r="AB12" s="44">
        <f t="shared" si="13"/>
        <v>36.176808149364874</v>
      </c>
      <c r="AC12" s="42">
        <f t="shared" si="14"/>
        <v>0.21462226720665017</v>
      </c>
      <c r="AD12" s="43">
        <f t="shared" si="15"/>
        <v>0.45702857142857134</v>
      </c>
      <c r="AE12" s="44">
        <f t="shared" si="16"/>
        <v>0.6994348756504924</v>
      </c>
    </row>
    <row r="13" spans="1:31" ht="12.75">
      <c r="A13" s="18">
        <v>7</v>
      </c>
      <c r="B13" s="52">
        <v>10</v>
      </c>
      <c r="C13" s="48">
        <v>23</v>
      </c>
      <c r="D13" s="52">
        <v>30</v>
      </c>
      <c r="E13" s="65"/>
      <c r="F13" s="64"/>
      <c r="G13" s="64"/>
      <c r="H13" s="64"/>
      <c r="I13" s="55"/>
      <c r="J13" s="55"/>
      <c r="K13" s="55"/>
      <c r="L13" s="55"/>
      <c r="M13" s="56"/>
      <c r="N13" s="69">
        <f t="shared" si="0"/>
        <v>3</v>
      </c>
      <c r="O13" s="23">
        <f t="shared" si="1"/>
        <v>0.3333333333333333</v>
      </c>
      <c r="P13" s="49">
        <f t="shared" si="2"/>
        <v>10</v>
      </c>
      <c r="Q13" s="49">
        <f t="shared" si="3"/>
        <v>23</v>
      </c>
      <c r="R13" s="25">
        <f t="shared" si="4"/>
        <v>0.7666666666666667</v>
      </c>
      <c r="S13" s="40"/>
      <c r="T13" s="42">
        <f t="shared" si="5"/>
        <v>0.007081931180820178</v>
      </c>
      <c r="U13" s="43">
        <f t="shared" si="6"/>
        <v>0.24150476190476194</v>
      </c>
      <c r="V13" s="44">
        <f t="shared" si="7"/>
        <v>0.4759275926287037</v>
      </c>
      <c r="W13" s="42">
        <f t="shared" si="8"/>
        <v>2.9242694026121256</v>
      </c>
      <c r="X13" s="43">
        <f t="shared" si="9"/>
        <v>11.96</v>
      </c>
      <c r="Y13" s="44">
        <f t="shared" si="10"/>
        <v>20.995730597387876</v>
      </c>
      <c r="Z13" s="42">
        <f t="shared" si="11"/>
        <v>7.983191850635121</v>
      </c>
      <c r="AA13" s="43">
        <f t="shared" si="12"/>
        <v>22.08</v>
      </c>
      <c r="AB13" s="44">
        <f t="shared" si="13"/>
        <v>36.176808149364874</v>
      </c>
      <c r="AC13" s="42">
        <f t="shared" si="14"/>
        <v>0.08674682541808892</v>
      </c>
      <c r="AD13" s="43">
        <f t="shared" si="15"/>
        <v>0.45702857142857134</v>
      </c>
      <c r="AE13" s="44">
        <f t="shared" si="16"/>
        <v>0.8273103174390537</v>
      </c>
    </row>
    <row r="14" spans="1:31" ht="12.75">
      <c r="A14" s="18">
        <v>8</v>
      </c>
      <c r="B14" s="52">
        <v>11</v>
      </c>
      <c r="C14" s="48">
        <v>26</v>
      </c>
      <c r="D14" s="52">
        <v>50</v>
      </c>
      <c r="E14" s="65"/>
      <c r="F14" s="64" t="s">
        <v>32</v>
      </c>
      <c r="G14" s="64"/>
      <c r="H14" s="64"/>
      <c r="I14" s="55"/>
      <c r="J14" s="55"/>
      <c r="K14" s="55"/>
      <c r="L14" s="55"/>
      <c r="M14" s="56"/>
      <c r="N14" s="69">
        <f t="shared" si="0"/>
        <v>3</v>
      </c>
      <c r="O14" s="23">
        <f t="shared" si="1"/>
        <v>0.22</v>
      </c>
      <c r="P14" s="49">
        <f t="shared" si="2"/>
        <v>11</v>
      </c>
      <c r="Q14" s="49">
        <f t="shared" si="3"/>
        <v>26</v>
      </c>
      <c r="R14" s="25">
        <f t="shared" si="4"/>
        <v>0.52</v>
      </c>
      <c r="S14" s="40"/>
      <c r="T14" s="42">
        <f t="shared" si="5"/>
        <v>0.05992161803183657</v>
      </c>
      <c r="U14" s="43">
        <f t="shared" si="6"/>
        <v>0.24150476190476194</v>
      </c>
      <c r="V14" s="44">
        <f t="shared" si="7"/>
        <v>0.4230879057776873</v>
      </c>
      <c r="W14" s="42">
        <f t="shared" si="8"/>
        <v>2.9242694026121256</v>
      </c>
      <c r="X14" s="43">
        <f t="shared" si="9"/>
        <v>11.96</v>
      </c>
      <c r="Y14" s="44">
        <f t="shared" si="10"/>
        <v>20.995730597387876</v>
      </c>
      <c r="Z14" s="42">
        <f t="shared" si="11"/>
        <v>7.983191850635121</v>
      </c>
      <c r="AA14" s="43">
        <f t="shared" si="12"/>
        <v>22.08</v>
      </c>
      <c r="AB14" s="44">
        <f t="shared" si="13"/>
        <v>36.176808149364874</v>
      </c>
      <c r="AC14" s="42">
        <f t="shared" si="14"/>
        <v>0.17020956428793077</v>
      </c>
      <c r="AD14" s="43">
        <f t="shared" si="15"/>
        <v>0.45702857142857134</v>
      </c>
      <c r="AE14" s="44">
        <f t="shared" si="16"/>
        <v>0.7438475785692119</v>
      </c>
    </row>
    <row r="15" spans="1:31" ht="12.75">
      <c r="A15" s="18">
        <v>9</v>
      </c>
      <c r="B15" s="52">
        <v>13</v>
      </c>
      <c r="C15" s="48">
        <v>16</v>
      </c>
      <c r="D15" s="52">
        <v>70</v>
      </c>
      <c r="E15" s="65"/>
      <c r="F15" s="64"/>
      <c r="G15" s="64"/>
      <c r="H15" s="64"/>
      <c r="I15" s="55"/>
      <c r="J15" s="55"/>
      <c r="K15" s="55"/>
      <c r="L15" s="55"/>
      <c r="M15" s="56"/>
      <c r="N15" s="69">
        <f t="shared" si="0"/>
        <v>3</v>
      </c>
      <c r="O15" s="23">
        <f t="shared" si="1"/>
        <v>0.18571428571428572</v>
      </c>
      <c r="P15" s="49">
        <f t="shared" si="2"/>
        <v>13</v>
      </c>
      <c r="Q15" s="49">
        <f t="shared" si="3"/>
        <v>16</v>
      </c>
      <c r="R15" s="25">
        <f t="shared" si="4"/>
        <v>0.22857142857142856</v>
      </c>
      <c r="S15" s="40"/>
      <c r="T15" s="42">
        <f t="shared" si="5"/>
        <v>0.0880389952735787</v>
      </c>
      <c r="U15" s="43">
        <f t="shared" si="6"/>
        <v>0.24150476190476194</v>
      </c>
      <c r="V15" s="44">
        <f t="shared" si="7"/>
        <v>0.39497052853594516</v>
      </c>
      <c r="W15" s="42">
        <f t="shared" si="8"/>
        <v>2.9242694026121256</v>
      </c>
      <c r="X15" s="43">
        <f t="shared" si="9"/>
        <v>11.96</v>
      </c>
      <c r="Y15" s="44">
        <f t="shared" si="10"/>
        <v>20.995730597387876</v>
      </c>
      <c r="Z15" s="42">
        <f t="shared" si="11"/>
        <v>7.983191850635121</v>
      </c>
      <c r="AA15" s="43">
        <f t="shared" si="12"/>
        <v>22.08</v>
      </c>
      <c r="AB15" s="44">
        <f t="shared" si="13"/>
        <v>36.176808149364874</v>
      </c>
      <c r="AC15" s="42">
        <f t="shared" si="14"/>
        <v>0.21462226720665017</v>
      </c>
      <c r="AD15" s="43">
        <f t="shared" si="15"/>
        <v>0.45702857142857134</v>
      </c>
      <c r="AE15" s="44">
        <f t="shared" si="16"/>
        <v>0.6994348756504924</v>
      </c>
    </row>
    <row r="16" spans="1:31" ht="12.75">
      <c r="A16" s="18">
        <v>10</v>
      </c>
      <c r="B16" s="52">
        <v>12</v>
      </c>
      <c r="C16" s="48">
        <v>18</v>
      </c>
      <c r="D16" s="52">
        <v>40</v>
      </c>
      <c r="E16" s="65"/>
      <c r="F16" s="64"/>
      <c r="G16" s="64"/>
      <c r="H16" s="64"/>
      <c r="I16" s="55"/>
      <c r="J16" s="55"/>
      <c r="K16" s="55"/>
      <c r="L16" s="55"/>
      <c r="M16" s="56"/>
      <c r="N16" s="69">
        <f t="shared" si="0"/>
        <v>3</v>
      </c>
      <c r="O16" s="23">
        <f t="shared" si="1"/>
        <v>0.3</v>
      </c>
      <c r="P16" s="49">
        <f t="shared" si="2"/>
        <v>12</v>
      </c>
      <c r="Q16" s="49">
        <f t="shared" si="3"/>
        <v>18</v>
      </c>
      <c r="R16" s="25">
        <f t="shared" si="4"/>
        <v>0.45</v>
      </c>
      <c r="S16" s="40"/>
      <c r="T16" s="42">
        <f t="shared" si="5"/>
        <v>0.03848863527076918</v>
      </c>
      <c r="U16" s="43">
        <f t="shared" si="6"/>
        <v>0.24150476190476194</v>
      </c>
      <c r="V16" s="44">
        <f t="shared" si="7"/>
        <v>0.4445208885387547</v>
      </c>
      <c r="W16" s="42">
        <f t="shared" si="8"/>
        <v>2.9242694026121256</v>
      </c>
      <c r="X16" s="43">
        <f t="shared" si="9"/>
        <v>11.96</v>
      </c>
      <c r="Y16" s="44">
        <f t="shared" si="10"/>
        <v>20.995730597387876</v>
      </c>
      <c r="Z16" s="42">
        <f t="shared" si="11"/>
        <v>7.983191850635121</v>
      </c>
      <c r="AA16" s="43">
        <f t="shared" si="12"/>
        <v>22.08</v>
      </c>
      <c r="AB16" s="44">
        <f t="shared" si="13"/>
        <v>36.176808149364874</v>
      </c>
      <c r="AC16" s="42">
        <f t="shared" si="14"/>
        <v>0.13635517282583637</v>
      </c>
      <c r="AD16" s="43">
        <f t="shared" si="15"/>
        <v>0.45702857142857134</v>
      </c>
      <c r="AE16" s="44">
        <f t="shared" si="16"/>
        <v>0.7777019700313064</v>
      </c>
    </row>
    <row r="17" spans="1:31" ht="12.75">
      <c r="A17" s="18">
        <v>11</v>
      </c>
      <c r="B17" s="52">
        <v>12</v>
      </c>
      <c r="C17" s="48">
        <v>6</v>
      </c>
      <c r="D17" s="52">
        <v>50</v>
      </c>
      <c r="E17" s="65"/>
      <c r="F17" s="64"/>
      <c r="G17" s="64"/>
      <c r="H17" s="64"/>
      <c r="I17" s="55"/>
      <c r="J17" s="55"/>
      <c r="K17" s="55"/>
      <c r="L17" s="55"/>
      <c r="M17" s="56"/>
      <c r="N17" s="69">
        <f t="shared" si="0"/>
        <v>3</v>
      </c>
      <c r="O17" s="23">
        <f t="shared" si="1"/>
        <v>0.24</v>
      </c>
      <c r="P17" s="49">
        <f t="shared" si="2"/>
        <v>12</v>
      </c>
      <c r="Q17" s="49">
        <f t="shared" si="3"/>
        <v>6</v>
      </c>
      <c r="R17" s="25">
        <f t="shared" si="4"/>
        <v>0.12</v>
      </c>
      <c r="S17" s="40"/>
      <c r="T17" s="42">
        <f t="shared" si="5"/>
        <v>0.05992161803183657</v>
      </c>
      <c r="U17" s="43">
        <f t="shared" si="6"/>
        <v>0.24150476190476194</v>
      </c>
      <c r="V17" s="44">
        <f t="shared" si="7"/>
        <v>0.4230879057776873</v>
      </c>
      <c r="W17" s="42">
        <f t="shared" si="8"/>
        <v>2.9242694026121256</v>
      </c>
      <c r="X17" s="43">
        <f t="shared" si="9"/>
        <v>11.96</v>
      </c>
      <c r="Y17" s="44">
        <f t="shared" si="10"/>
        <v>20.995730597387876</v>
      </c>
      <c r="Z17" s="42">
        <f t="shared" si="11"/>
        <v>7.983191850635121</v>
      </c>
      <c r="AA17" s="43">
        <f t="shared" si="12"/>
        <v>22.08</v>
      </c>
      <c r="AB17" s="44">
        <f t="shared" si="13"/>
        <v>36.176808149364874</v>
      </c>
      <c r="AC17" s="42">
        <f t="shared" si="14"/>
        <v>0.17020956428793077</v>
      </c>
      <c r="AD17" s="43">
        <f t="shared" si="15"/>
        <v>0.45702857142857134</v>
      </c>
      <c r="AE17" s="44">
        <f t="shared" si="16"/>
        <v>0.7438475785692119</v>
      </c>
    </row>
    <row r="18" spans="1:31" ht="12.75">
      <c r="A18" s="18">
        <v>12</v>
      </c>
      <c r="B18" s="52">
        <v>10</v>
      </c>
      <c r="C18" s="48">
        <v>32</v>
      </c>
      <c r="D18" s="52">
        <v>40</v>
      </c>
      <c r="E18" s="65"/>
      <c r="F18" s="64"/>
      <c r="G18" s="64"/>
      <c r="H18" s="64"/>
      <c r="I18" s="55"/>
      <c r="J18" s="55"/>
      <c r="K18" s="55"/>
      <c r="L18" s="55"/>
      <c r="M18" s="56"/>
      <c r="N18" s="69">
        <f t="shared" si="0"/>
        <v>3</v>
      </c>
      <c r="O18" s="23">
        <f t="shared" si="1"/>
        <v>0.25</v>
      </c>
      <c r="P18" s="49">
        <f t="shared" si="2"/>
        <v>10</v>
      </c>
      <c r="Q18" s="49">
        <f t="shared" si="3"/>
        <v>32</v>
      </c>
      <c r="R18" s="25">
        <f t="shared" si="4"/>
        <v>0.8</v>
      </c>
      <c r="S18" s="40"/>
      <c r="T18" s="42">
        <f t="shared" si="5"/>
        <v>0.03848863527076918</v>
      </c>
      <c r="U18" s="43">
        <f t="shared" si="6"/>
        <v>0.24150476190476194</v>
      </c>
      <c r="V18" s="44">
        <f t="shared" si="7"/>
        <v>0.4445208885387547</v>
      </c>
      <c r="W18" s="42">
        <f t="shared" si="8"/>
        <v>2.9242694026121256</v>
      </c>
      <c r="X18" s="43">
        <f t="shared" si="9"/>
        <v>11.96</v>
      </c>
      <c r="Y18" s="44">
        <f t="shared" si="10"/>
        <v>20.995730597387876</v>
      </c>
      <c r="Z18" s="42">
        <f t="shared" si="11"/>
        <v>7.983191850635121</v>
      </c>
      <c r="AA18" s="43">
        <f t="shared" si="12"/>
        <v>22.08</v>
      </c>
      <c r="AB18" s="44">
        <f t="shared" si="13"/>
        <v>36.176808149364874</v>
      </c>
      <c r="AC18" s="42">
        <f t="shared" si="14"/>
        <v>0.13635517282583637</v>
      </c>
      <c r="AD18" s="43">
        <f t="shared" si="15"/>
        <v>0.45702857142857134</v>
      </c>
      <c r="AE18" s="44">
        <f t="shared" si="16"/>
        <v>0.7777019700313064</v>
      </c>
    </row>
    <row r="19" spans="1:31" ht="12.75">
      <c r="A19" s="18">
        <v>13</v>
      </c>
      <c r="B19" s="52">
        <v>12</v>
      </c>
      <c r="C19" s="48">
        <v>9</v>
      </c>
      <c r="D19" s="52">
        <v>40</v>
      </c>
      <c r="E19" s="65"/>
      <c r="F19" s="64"/>
      <c r="G19" s="64"/>
      <c r="H19" s="64"/>
      <c r="I19" s="55"/>
      <c r="J19" s="55"/>
      <c r="K19" s="55"/>
      <c r="L19" s="55"/>
      <c r="M19" s="56"/>
      <c r="N19" s="69">
        <f t="shared" si="0"/>
        <v>3</v>
      </c>
      <c r="O19" s="23">
        <f t="shared" si="1"/>
        <v>0.3</v>
      </c>
      <c r="P19" s="49">
        <f t="shared" si="2"/>
        <v>12</v>
      </c>
      <c r="Q19" s="49">
        <f t="shared" si="3"/>
        <v>9</v>
      </c>
      <c r="R19" s="25">
        <f t="shared" si="4"/>
        <v>0.225</v>
      </c>
      <c r="S19" s="40"/>
      <c r="T19" s="42">
        <f t="shared" si="5"/>
        <v>0.03848863527076918</v>
      </c>
      <c r="U19" s="43">
        <f t="shared" si="6"/>
        <v>0.24150476190476194</v>
      </c>
      <c r="V19" s="44">
        <f t="shared" si="7"/>
        <v>0.4445208885387547</v>
      </c>
      <c r="W19" s="42">
        <f t="shared" si="8"/>
        <v>2.9242694026121256</v>
      </c>
      <c r="X19" s="43">
        <f t="shared" si="9"/>
        <v>11.96</v>
      </c>
      <c r="Y19" s="44">
        <f t="shared" si="10"/>
        <v>20.995730597387876</v>
      </c>
      <c r="Z19" s="42">
        <f t="shared" si="11"/>
        <v>7.983191850635121</v>
      </c>
      <c r="AA19" s="43">
        <f t="shared" si="12"/>
        <v>22.08</v>
      </c>
      <c r="AB19" s="44">
        <f t="shared" si="13"/>
        <v>36.176808149364874</v>
      </c>
      <c r="AC19" s="42">
        <f t="shared" si="14"/>
        <v>0.13635517282583637</v>
      </c>
      <c r="AD19" s="43">
        <f t="shared" si="15"/>
        <v>0.45702857142857134</v>
      </c>
      <c r="AE19" s="44">
        <f t="shared" si="16"/>
        <v>0.7777019700313064</v>
      </c>
    </row>
    <row r="20" spans="1:31" ht="12.75">
      <c r="A20" s="18">
        <v>14</v>
      </c>
      <c r="B20" s="52">
        <v>13</v>
      </c>
      <c r="C20" s="48">
        <v>19</v>
      </c>
      <c r="D20" s="52">
        <v>50</v>
      </c>
      <c r="E20" s="65"/>
      <c r="F20" s="64"/>
      <c r="G20" s="64"/>
      <c r="H20" s="64"/>
      <c r="I20" s="55"/>
      <c r="J20" s="55"/>
      <c r="K20" s="55"/>
      <c r="L20" s="55"/>
      <c r="M20" s="56"/>
      <c r="N20" s="69">
        <f t="shared" si="0"/>
        <v>3</v>
      </c>
      <c r="O20" s="23">
        <f t="shared" si="1"/>
        <v>0.26</v>
      </c>
      <c r="P20" s="49">
        <f t="shared" si="2"/>
        <v>13</v>
      </c>
      <c r="Q20" s="49">
        <f t="shared" si="3"/>
        <v>19</v>
      </c>
      <c r="R20" s="25">
        <f t="shared" si="4"/>
        <v>0.38</v>
      </c>
      <c r="S20" s="40"/>
      <c r="T20" s="42">
        <f t="shared" si="5"/>
        <v>0.05992161803183657</v>
      </c>
      <c r="U20" s="43">
        <f t="shared" si="6"/>
        <v>0.24150476190476194</v>
      </c>
      <c r="V20" s="44">
        <f t="shared" si="7"/>
        <v>0.4230879057776873</v>
      </c>
      <c r="W20" s="42">
        <f t="shared" si="8"/>
        <v>2.9242694026121256</v>
      </c>
      <c r="X20" s="43">
        <f t="shared" si="9"/>
        <v>11.96</v>
      </c>
      <c r="Y20" s="44">
        <f t="shared" si="10"/>
        <v>20.995730597387876</v>
      </c>
      <c r="Z20" s="42">
        <f t="shared" si="11"/>
        <v>7.983191850635121</v>
      </c>
      <c r="AA20" s="43">
        <f t="shared" si="12"/>
        <v>22.08</v>
      </c>
      <c r="AB20" s="44">
        <f t="shared" si="13"/>
        <v>36.176808149364874</v>
      </c>
      <c r="AC20" s="42">
        <f t="shared" si="14"/>
        <v>0.17020956428793077</v>
      </c>
      <c r="AD20" s="43">
        <f t="shared" si="15"/>
        <v>0.45702857142857134</v>
      </c>
      <c r="AE20" s="44">
        <f t="shared" si="16"/>
        <v>0.7438475785692119</v>
      </c>
    </row>
    <row r="21" spans="1:31" ht="12.75">
      <c r="A21" s="18">
        <v>15</v>
      </c>
      <c r="B21" s="52">
        <v>12</v>
      </c>
      <c r="C21" s="48">
        <v>30</v>
      </c>
      <c r="D21" s="52">
        <v>50</v>
      </c>
      <c r="E21" s="65"/>
      <c r="F21" s="64"/>
      <c r="G21" s="64"/>
      <c r="H21" s="64"/>
      <c r="I21" s="55"/>
      <c r="J21" s="55"/>
      <c r="K21" s="55"/>
      <c r="L21" s="55"/>
      <c r="M21" s="56"/>
      <c r="N21" s="69">
        <f t="shared" si="0"/>
        <v>3</v>
      </c>
      <c r="O21" s="23">
        <f t="shared" si="1"/>
        <v>0.24</v>
      </c>
      <c r="P21" s="49">
        <f t="shared" si="2"/>
        <v>12</v>
      </c>
      <c r="Q21" s="49">
        <f t="shared" si="3"/>
        <v>30</v>
      </c>
      <c r="R21" s="25">
        <f t="shared" si="4"/>
        <v>0.6</v>
      </c>
      <c r="S21" s="40"/>
      <c r="T21" s="42">
        <f t="shared" si="5"/>
        <v>0.05992161803183657</v>
      </c>
      <c r="U21" s="43">
        <f t="shared" si="6"/>
        <v>0.24150476190476194</v>
      </c>
      <c r="V21" s="44">
        <f t="shared" si="7"/>
        <v>0.4230879057776873</v>
      </c>
      <c r="W21" s="42">
        <f t="shared" si="8"/>
        <v>2.9242694026121256</v>
      </c>
      <c r="X21" s="43">
        <f t="shared" si="9"/>
        <v>11.96</v>
      </c>
      <c r="Y21" s="44">
        <f t="shared" si="10"/>
        <v>20.995730597387876</v>
      </c>
      <c r="Z21" s="42">
        <f t="shared" si="11"/>
        <v>7.983191850635121</v>
      </c>
      <c r="AA21" s="43">
        <f t="shared" si="12"/>
        <v>22.08</v>
      </c>
      <c r="AB21" s="44">
        <f t="shared" si="13"/>
        <v>36.176808149364874</v>
      </c>
      <c r="AC21" s="42">
        <f t="shared" si="14"/>
        <v>0.17020956428793077</v>
      </c>
      <c r="AD21" s="43">
        <f t="shared" si="15"/>
        <v>0.45702857142857134</v>
      </c>
      <c r="AE21" s="44">
        <f t="shared" si="16"/>
        <v>0.7438475785692119</v>
      </c>
    </row>
    <row r="22" spans="1:31" ht="12.75">
      <c r="A22" s="18">
        <v>16</v>
      </c>
      <c r="B22" s="52">
        <v>10</v>
      </c>
      <c r="C22" s="48">
        <v>24</v>
      </c>
      <c r="D22" s="52">
        <v>30</v>
      </c>
      <c r="E22" s="65"/>
      <c r="F22" s="64"/>
      <c r="G22" s="64"/>
      <c r="H22" s="64"/>
      <c r="I22" s="55"/>
      <c r="J22" s="55"/>
      <c r="K22" s="55"/>
      <c r="L22" s="55"/>
      <c r="M22" s="56"/>
      <c r="N22" s="69">
        <f t="shared" si="0"/>
        <v>3</v>
      </c>
      <c r="O22" s="23">
        <f t="shared" si="1"/>
        <v>0.3333333333333333</v>
      </c>
      <c r="P22" s="49">
        <f t="shared" si="2"/>
        <v>10</v>
      </c>
      <c r="Q22" s="49">
        <f t="shared" si="3"/>
        <v>24</v>
      </c>
      <c r="R22" s="25">
        <f t="shared" si="4"/>
        <v>0.8</v>
      </c>
      <c r="S22" s="40"/>
      <c r="T22" s="42">
        <f t="shared" si="5"/>
        <v>0.007081931180820178</v>
      </c>
      <c r="U22" s="43">
        <f t="shared" si="6"/>
        <v>0.24150476190476194</v>
      </c>
      <c r="V22" s="44">
        <f t="shared" si="7"/>
        <v>0.4759275926287037</v>
      </c>
      <c r="W22" s="42">
        <f t="shared" si="8"/>
        <v>2.9242694026121256</v>
      </c>
      <c r="X22" s="43">
        <f t="shared" si="9"/>
        <v>11.96</v>
      </c>
      <c r="Y22" s="44">
        <f t="shared" si="10"/>
        <v>20.995730597387876</v>
      </c>
      <c r="Z22" s="42">
        <f t="shared" si="11"/>
        <v>7.983191850635121</v>
      </c>
      <c r="AA22" s="43">
        <f t="shared" si="12"/>
        <v>22.08</v>
      </c>
      <c r="AB22" s="44">
        <f t="shared" si="13"/>
        <v>36.176808149364874</v>
      </c>
      <c r="AC22" s="42">
        <f t="shared" si="14"/>
        <v>0.08674682541808892</v>
      </c>
      <c r="AD22" s="43">
        <f t="shared" si="15"/>
        <v>0.45702857142857134</v>
      </c>
      <c r="AE22" s="44">
        <f t="shared" si="16"/>
        <v>0.8273103174390537</v>
      </c>
    </row>
    <row r="23" spans="1:31" ht="12.75">
      <c r="A23" s="18">
        <v>17</v>
      </c>
      <c r="B23" s="52">
        <v>13</v>
      </c>
      <c r="C23" s="48">
        <v>32</v>
      </c>
      <c r="D23" s="52">
        <v>50</v>
      </c>
      <c r="E23" s="65"/>
      <c r="F23" s="64"/>
      <c r="G23" s="64"/>
      <c r="H23" s="64"/>
      <c r="I23" s="55"/>
      <c r="J23" s="55"/>
      <c r="K23" s="55"/>
      <c r="L23" s="55"/>
      <c r="M23" s="56"/>
      <c r="N23" s="69">
        <f t="shared" si="0"/>
        <v>3</v>
      </c>
      <c r="O23" s="23">
        <f t="shared" si="1"/>
        <v>0.26</v>
      </c>
      <c r="P23" s="49">
        <f t="shared" si="2"/>
        <v>13</v>
      </c>
      <c r="Q23" s="49">
        <f t="shared" si="3"/>
        <v>32</v>
      </c>
      <c r="R23" s="25">
        <f t="shared" si="4"/>
        <v>0.64</v>
      </c>
      <c r="S23" s="40"/>
      <c r="T23" s="42">
        <f t="shared" si="5"/>
        <v>0.05992161803183657</v>
      </c>
      <c r="U23" s="43">
        <f t="shared" si="6"/>
        <v>0.24150476190476194</v>
      </c>
      <c r="V23" s="44">
        <f t="shared" si="7"/>
        <v>0.4230879057776873</v>
      </c>
      <c r="W23" s="42">
        <f t="shared" si="8"/>
        <v>2.9242694026121256</v>
      </c>
      <c r="X23" s="43">
        <f t="shared" si="9"/>
        <v>11.96</v>
      </c>
      <c r="Y23" s="44">
        <f t="shared" si="10"/>
        <v>20.995730597387876</v>
      </c>
      <c r="Z23" s="42">
        <f t="shared" si="11"/>
        <v>7.983191850635121</v>
      </c>
      <c r="AA23" s="43">
        <f t="shared" si="12"/>
        <v>22.08</v>
      </c>
      <c r="AB23" s="44">
        <f t="shared" si="13"/>
        <v>36.176808149364874</v>
      </c>
      <c r="AC23" s="42">
        <f t="shared" si="14"/>
        <v>0.17020956428793077</v>
      </c>
      <c r="AD23" s="43">
        <f t="shared" si="15"/>
        <v>0.45702857142857134</v>
      </c>
      <c r="AE23" s="44">
        <f t="shared" si="16"/>
        <v>0.7438475785692119</v>
      </c>
    </row>
    <row r="24" spans="1:31" ht="12.75">
      <c r="A24" s="18">
        <v>18</v>
      </c>
      <c r="B24" s="52">
        <v>12</v>
      </c>
      <c r="C24" s="48">
        <v>25</v>
      </c>
      <c r="D24" s="52">
        <v>50</v>
      </c>
      <c r="E24" s="65"/>
      <c r="F24" s="64"/>
      <c r="G24" s="64"/>
      <c r="H24" s="64"/>
      <c r="I24" s="55"/>
      <c r="J24" s="55"/>
      <c r="K24" s="55"/>
      <c r="L24" s="55"/>
      <c r="M24" s="56"/>
      <c r="N24" s="69">
        <f t="shared" si="0"/>
        <v>3</v>
      </c>
      <c r="O24" s="23">
        <f t="shared" si="1"/>
        <v>0.24</v>
      </c>
      <c r="P24" s="49">
        <f t="shared" si="2"/>
        <v>12</v>
      </c>
      <c r="Q24" s="49">
        <f t="shared" si="3"/>
        <v>25</v>
      </c>
      <c r="R24" s="25">
        <f t="shared" si="4"/>
        <v>0.5</v>
      </c>
      <c r="S24" s="40"/>
      <c r="T24" s="42">
        <f t="shared" si="5"/>
        <v>0.05992161803183657</v>
      </c>
      <c r="U24" s="43">
        <f t="shared" si="6"/>
        <v>0.24150476190476194</v>
      </c>
      <c r="V24" s="44">
        <f t="shared" si="7"/>
        <v>0.4230879057776873</v>
      </c>
      <c r="W24" s="42">
        <f t="shared" si="8"/>
        <v>2.9242694026121256</v>
      </c>
      <c r="X24" s="43">
        <f t="shared" si="9"/>
        <v>11.96</v>
      </c>
      <c r="Y24" s="44">
        <f t="shared" si="10"/>
        <v>20.995730597387876</v>
      </c>
      <c r="Z24" s="42">
        <f t="shared" si="11"/>
        <v>7.983191850635121</v>
      </c>
      <c r="AA24" s="43">
        <f t="shared" si="12"/>
        <v>22.08</v>
      </c>
      <c r="AB24" s="44">
        <f t="shared" si="13"/>
        <v>36.176808149364874</v>
      </c>
      <c r="AC24" s="42">
        <f t="shared" si="14"/>
        <v>0.17020956428793077</v>
      </c>
      <c r="AD24" s="43">
        <f t="shared" si="15"/>
        <v>0.45702857142857134</v>
      </c>
      <c r="AE24" s="44">
        <f t="shared" si="16"/>
        <v>0.7438475785692119</v>
      </c>
    </row>
    <row r="25" spans="1:31" ht="12.75">
      <c r="A25" s="18">
        <v>19</v>
      </c>
      <c r="B25" s="52">
        <v>11</v>
      </c>
      <c r="C25" s="48">
        <v>18</v>
      </c>
      <c r="D25" s="52">
        <v>60</v>
      </c>
      <c r="E25" s="65"/>
      <c r="F25" s="64"/>
      <c r="G25" s="64"/>
      <c r="H25" s="64"/>
      <c r="I25" s="55"/>
      <c r="J25" s="55"/>
      <c r="K25" s="55"/>
      <c r="L25" s="55"/>
      <c r="M25" s="56"/>
      <c r="N25" s="69">
        <f t="shared" si="0"/>
        <v>3</v>
      </c>
      <c r="O25" s="23">
        <f t="shared" si="1"/>
        <v>0.18333333333333332</v>
      </c>
      <c r="P25" s="49">
        <f t="shared" si="2"/>
        <v>11</v>
      </c>
      <c r="Q25" s="49">
        <f t="shared" si="3"/>
        <v>18</v>
      </c>
      <c r="R25" s="25">
        <f t="shared" si="4"/>
        <v>0.3</v>
      </c>
      <c r="S25" s="40"/>
      <c r="T25" s="42">
        <f t="shared" si="5"/>
        <v>0.07574278863491657</v>
      </c>
      <c r="U25" s="43">
        <f t="shared" si="6"/>
        <v>0.24150476190476194</v>
      </c>
      <c r="V25" s="44">
        <f t="shared" si="7"/>
        <v>0.4072667351746073</v>
      </c>
      <c r="W25" s="42">
        <f t="shared" si="8"/>
        <v>2.9242694026121256</v>
      </c>
      <c r="X25" s="43">
        <f t="shared" si="9"/>
        <v>11.96</v>
      </c>
      <c r="Y25" s="44">
        <f t="shared" si="10"/>
        <v>20.995730597387876</v>
      </c>
      <c r="Z25" s="42">
        <f t="shared" si="11"/>
        <v>7.983191850635121</v>
      </c>
      <c r="AA25" s="43">
        <f t="shared" si="12"/>
        <v>22.08</v>
      </c>
      <c r="AB25" s="44">
        <f t="shared" si="13"/>
        <v>36.176808149364874</v>
      </c>
      <c r="AC25" s="42">
        <f t="shared" si="14"/>
        <v>0.19519983787496437</v>
      </c>
      <c r="AD25" s="43">
        <f t="shared" si="15"/>
        <v>0.45702857142857134</v>
      </c>
      <c r="AE25" s="44">
        <f t="shared" si="16"/>
        <v>0.7188573049821783</v>
      </c>
    </row>
    <row r="26" spans="1:31" ht="12.75">
      <c r="A26" s="18">
        <v>20</v>
      </c>
      <c r="B26" s="52">
        <v>11</v>
      </c>
      <c r="C26" s="48">
        <v>31</v>
      </c>
      <c r="D26" s="52">
        <v>50</v>
      </c>
      <c r="E26" s="65"/>
      <c r="F26" s="64"/>
      <c r="G26" s="64"/>
      <c r="H26" s="64"/>
      <c r="I26" s="55"/>
      <c r="J26" s="55"/>
      <c r="K26" s="55"/>
      <c r="L26" s="55"/>
      <c r="M26" s="56"/>
      <c r="N26" s="69">
        <f t="shared" si="0"/>
        <v>3</v>
      </c>
      <c r="O26" s="23">
        <f t="shared" si="1"/>
        <v>0.22</v>
      </c>
      <c r="P26" s="49">
        <f t="shared" si="2"/>
        <v>11</v>
      </c>
      <c r="Q26" s="49">
        <f t="shared" si="3"/>
        <v>31</v>
      </c>
      <c r="R26" s="25">
        <f t="shared" si="4"/>
        <v>0.62</v>
      </c>
      <c r="S26" s="40"/>
      <c r="T26" s="42">
        <f t="shared" si="5"/>
        <v>0.05992161803183657</v>
      </c>
      <c r="U26" s="43">
        <f t="shared" si="6"/>
        <v>0.24150476190476194</v>
      </c>
      <c r="V26" s="44">
        <f t="shared" si="7"/>
        <v>0.4230879057776873</v>
      </c>
      <c r="W26" s="42">
        <f t="shared" si="8"/>
        <v>2.9242694026121256</v>
      </c>
      <c r="X26" s="43">
        <f t="shared" si="9"/>
        <v>11.96</v>
      </c>
      <c r="Y26" s="44">
        <f t="shared" si="10"/>
        <v>20.995730597387876</v>
      </c>
      <c r="Z26" s="42">
        <f t="shared" si="11"/>
        <v>7.983191850635121</v>
      </c>
      <c r="AA26" s="43">
        <f t="shared" si="12"/>
        <v>22.08</v>
      </c>
      <c r="AB26" s="44">
        <f t="shared" si="13"/>
        <v>36.176808149364874</v>
      </c>
      <c r="AC26" s="42">
        <f t="shared" si="14"/>
        <v>0.17020956428793077</v>
      </c>
      <c r="AD26" s="43">
        <f t="shared" si="15"/>
        <v>0.45702857142857134</v>
      </c>
      <c r="AE26" s="44">
        <f t="shared" si="16"/>
        <v>0.7438475785692119</v>
      </c>
    </row>
    <row r="27" spans="1:31" ht="12.75">
      <c r="A27" s="18">
        <v>21</v>
      </c>
      <c r="B27" s="52">
        <v>12</v>
      </c>
      <c r="C27" s="48">
        <v>21</v>
      </c>
      <c r="D27" s="52">
        <v>50</v>
      </c>
      <c r="E27" s="65"/>
      <c r="F27" s="64"/>
      <c r="G27" s="64"/>
      <c r="H27" s="64"/>
      <c r="I27" s="55"/>
      <c r="J27" s="55"/>
      <c r="K27" s="55"/>
      <c r="L27" s="55"/>
      <c r="M27" s="56"/>
      <c r="N27" s="69">
        <f t="shared" si="0"/>
        <v>3</v>
      </c>
      <c r="O27" s="23">
        <f t="shared" si="1"/>
        <v>0.24</v>
      </c>
      <c r="P27" s="49">
        <f t="shared" si="2"/>
        <v>12</v>
      </c>
      <c r="Q27" s="49">
        <f t="shared" si="3"/>
        <v>21</v>
      </c>
      <c r="R27" s="25">
        <f t="shared" si="4"/>
        <v>0.42</v>
      </c>
      <c r="S27" s="40"/>
      <c r="T27" s="42">
        <f t="shared" si="5"/>
        <v>0.05992161803183657</v>
      </c>
      <c r="U27" s="43">
        <f t="shared" si="6"/>
        <v>0.24150476190476194</v>
      </c>
      <c r="V27" s="44">
        <f t="shared" si="7"/>
        <v>0.4230879057776873</v>
      </c>
      <c r="W27" s="42">
        <f t="shared" si="8"/>
        <v>2.9242694026121256</v>
      </c>
      <c r="X27" s="43">
        <f t="shared" si="9"/>
        <v>11.96</v>
      </c>
      <c r="Y27" s="44">
        <f t="shared" si="10"/>
        <v>20.995730597387876</v>
      </c>
      <c r="Z27" s="42">
        <f t="shared" si="11"/>
        <v>7.983191850635121</v>
      </c>
      <c r="AA27" s="43">
        <f t="shared" si="12"/>
        <v>22.08</v>
      </c>
      <c r="AB27" s="44">
        <f t="shared" si="13"/>
        <v>36.176808149364874</v>
      </c>
      <c r="AC27" s="42">
        <f t="shared" si="14"/>
        <v>0.17020956428793077</v>
      </c>
      <c r="AD27" s="43">
        <f t="shared" si="15"/>
        <v>0.45702857142857134</v>
      </c>
      <c r="AE27" s="44">
        <f t="shared" si="16"/>
        <v>0.7438475785692119</v>
      </c>
    </row>
    <row r="28" spans="1:31" ht="12.75">
      <c r="A28" s="18">
        <v>22</v>
      </c>
      <c r="B28" s="52">
        <v>13</v>
      </c>
      <c r="C28" s="48">
        <v>27</v>
      </c>
      <c r="D28" s="52">
        <v>50</v>
      </c>
      <c r="E28" s="65"/>
      <c r="F28" s="64"/>
      <c r="G28" s="64"/>
      <c r="H28" s="64"/>
      <c r="I28" s="55"/>
      <c r="J28" s="55"/>
      <c r="K28" s="55"/>
      <c r="L28" s="55"/>
      <c r="M28" s="56"/>
      <c r="N28" s="69">
        <f t="shared" si="0"/>
        <v>3</v>
      </c>
      <c r="O28" s="23">
        <f t="shared" si="1"/>
        <v>0.26</v>
      </c>
      <c r="P28" s="49">
        <f t="shared" si="2"/>
        <v>13</v>
      </c>
      <c r="Q28" s="49">
        <f t="shared" si="3"/>
        <v>27</v>
      </c>
      <c r="R28" s="25">
        <f t="shared" si="4"/>
        <v>0.54</v>
      </c>
      <c r="S28" s="40"/>
      <c r="T28" s="42">
        <f t="shared" si="5"/>
        <v>0.05992161803183657</v>
      </c>
      <c r="U28" s="43">
        <f t="shared" si="6"/>
        <v>0.24150476190476194</v>
      </c>
      <c r="V28" s="44">
        <f t="shared" si="7"/>
        <v>0.4230879057776873</v>
      </c>
      <c r="W28" s="42">
        <f t="shared" si="8"/>
        <v>2.9242694026121256</v>
      </c>
      <c r="X28" s="43">
        <f t="shared" si="9"/>
        <v>11.96</v>
      </c>
      <c r="Y28" s="44">
        <f t="shared" si="10"/>
        <v>20.995730597387876</v>
      </c>
      <c r="Z28" s="42">
        <f t="shared" si="11"/>
        <v>7.983191850635121</v>
      </c>
      <c r="AA28" s="43">
        <f t="shared" si="12"/>
        <v>22.08</v>
      </c>
      <c r="AB28" s="44">
        <f t="shared" si="13"/>
        <v>36.176808149364874</v>
      </c>
      <c r="AC28" s="42">
        <f t="shared" si="14"/>
        <v>0.17020956428793077</v>
      </c>
      <c r="AD28" s="43">
        <f t="shared" si="15"/>
        <v>0.45702857142857134</v>
      </c>
      <c r="AE28" s="44">
        <f t="shared" si="16"/>
        <v>0.7438475785692119</v>
      </c>
    </row>
    <row r="29" spans="1:31" ht="12.75">
      <c r="A29" s="18">
        <v>23</v>
      </c>
      <c r="B29" s="52">
        <v>13</v>
      </c>
      <c r="C29" s="48">
        <v>35</v>
      </c>
      <c r="D29" s="52">
        <v>70</v>
      </c>
      <c r="E29" s="65"/>
      <c r="F29" s="64"/>
      <c r="G29" s="64"/>
      <c r="H29" s="64"/>
      <c r="I29" s="55"/>
      <c r="J29" s="55"/>
      <c r="K29" s="55"/>
      <c r="L29" s="55"/>
      <c r="M29" s="56"/>
      <c r="N29" s="69">
        <f t="shared" si="0"/>
        <v>3</v>
      </c>
      <c r="O29" s="23">
        <f t="shared" si="1"/>
        <v>0.18571428571428572</v>
      </c>
      <c r="P29" s="49">
        <f t="shared" si="2"/>
        <v>13</v>
      </c>
      <c r="Q29" s="49">
        <f t="shared" si="3"/>
        <v>35</v>
      </c>
      <c r="R29" s="25">
        <f t="shared" si="4"/>
        <v>0.5</v>
      </c>
      <c r="S29" s="40"/>
      <c r="T29" s="42">
        <f t="shared" si="5"/>
        <v>0.0880389952735787</v>
      </c>
      <c r="U29" s="43">
        <f t="shared" si="6"/>
        <v>0.24150476190476194</v>
      </c>
      <c r="V29" s="44">
        <f t="shared" si="7"/>
        <v>0.39497052853594516</v>
      </c>
      <c r="W29" s="42">
        <f t="shared" si="8"/>
        <v>2.9242694026121256</v>
      </c>
      <c r="X29" s="43">
        <f t="shared" si="9"/>
        <v>11.96</v>
      </c>
      <c r="Y29" s="44">
        <f t="shared" si="10"/>
        <v>20.995730597387876</v>
      </c>
      <c r="Z29" s="42">
        <f t="shared" si="11"/>
        <v>7.983191850635121</v>
      </c>
      <c r="AA29" s="43">
        <f t="shared" si="12"/>
        <v>22.08</v>
      </c>
      <c r="AB29" s="44">
        <f t="shared" si="13"/>
        <v>36.176808149364874</v>
      </c>
      <c r="AC29" s="42">
        <f t="shared" si="14"/>
        <v>0.21462226720665017</v>
      </c>
      <c r="AD29" s="43">
        <f t="shared" si="15"/>
        <v>0.45702857142857134</v>
      </c>
      <c r="AE29" s="44">
        <f t="shared" si="16"/>
        <v>0.6994348756504924</v>
      </c>
    </row>
    <row r="30" spans="1:31" ht="12.75">
      <c r="A30" s="18">
        <v>24</v>
      </c>
      <c r="B30" s="52">
        <v>14</v>
      </c>
      <c r="C30" s="48">
        <v>16</v>
      </c>
      <c r="D30" s="52">
        <v>50</v>
      </c>
      <c r="E30" s="65"/>
      <c r="F30" s="64"/>
      <c r="G30" s="64"/>
      <c r="H30" s="64"/>
      <c r="I30" s="55"/>
      <c r="J30" s="55"/>
      <c r="K30" s="55"/>
      <c r="L30" s="55"/>
      <c r="M30" s="56"/>
      <c r="N30" s="69">
        <f t="shared" si="0"/>
        <v>3</v>
      </c>
      <c r="O30" s="23">
        <f t="shared" si="1"/>
        <v>0.28</v>
      </c>
      <c r="P30" s="49">
        <f t="shared" si="2"/>
        <v>14.000000000000002</v>
      </c>
      <c r="Q30" s="49">
        <f t="shared" si="3"/>
        <v>16</v>
      </c>
      <c r="R30" s="25">
        <f t="shared" si="4"/>
        <v>0.32</v>
      </c>
      <c r="S30" s="40"/>
      <c r="T30" s="42">
        <f t="shared" si="5"/>
        <v>0.05992161803183657</v>
      </c>
      <c r="U30" s="43">
        <f t="shared" si="6"/>
        <v>0.24150476190476194</v>
      </c>
      <c r="V30" s="44">
        <f t="shared" si="7"/>
        <v>0.4230879057776873</v>
      </c>
      <c r="W30" s="42">
        <f t="shared" si="8"/>
        <v>2.9242694026121256</v>
      </c>
      <c r="X30" s="43">
        <f t="shared" si="9"/>
        <v>11.96</v>
      </c>
      <c r="Y30" s="44">
        <f t="shared" si="10"/>
        <v>20.995730597387876</v>
      </c>
      <c r="Z30" s="42">
        <f t="shared" si="11"/>
        <v>7.983191850635121</v>
      </c>
      <c r="AA30" s="43">
        <f t="shared" si="12"/>
        <v>22.08</v>
      </c>
      <c r="AB30" s="44">
        <f t="shared" si="13"/>
        <v>36.176808149364874</v>
      </c>
      <c r="AC30" s="42">
        <f t="shared" si="14"/>
        <v>0.17020956428793077</v>
      </c>
      <c r="AD30" s="43">
        <f t="shared" si="15"/>
        <v>0.45702857142857134</v>
      </c>
      <c r="AE30" s="44">
        <f t="shared" si="16"/>
        <v>0.7438475785692119</v>
      </c>
    </row>
    <row r="31" spans="1:31" ht="13.5" thickBot="1">
      <c r="A31" s="19">
        <v>25</v>
      </c>
      <c r="B31" s="52">
        <v>12</v>
      </c>
      <c r="C31" s="75">
        <v>6</v>
      </c>
      <c r="D31" s="52">
        <v>50</v>
      </c>
      <c r="E31" s="66"/>
      <c r="F31" s="67"/>
      <c r="G31" s="67"/>
      <c r="H31" s="67"/>
      <c r="I31" s="57"/>
      <c r="J31" s="57"/>
      <c r="K31" s="57"/>
      <c r="L31" s="57"/>
      <c r="M31" s="58"/>
      <c r="N31" s="68">
        <f t="shared" si="0"/>
        <v>3</v>
      </c>
      <c r="O31" s="27">
        <f t="shared" si="1"/>
        <v>0.24</v>
      </c>
      <c r="P31" s="50">
        <f t="shared" si="2"/>
        <v>12</v>
      </c>
      <c r="Q31" s="50">
        <f t="shared" si="3"/>
        <v>6</v>
      </c>
      <c r="R31" s="29">
        <f t="shared" si="4"/>
        <v>0.12</v>
      </c>
      <c r="S31" s="40"/>
      <c r="T31" s="42">
        <f t="shared" si="5"/>
        <v>0.05992161803183657</v>
      </c>
      <c r="U31" s="43">
        <f t="shared" si="6"/>
        <v>0.24150476190476194</v>
      </c>
      <c r="V31" s="44">
        <f t="shared" si="7"/>
        <v>0.4230879057776873</v>
      </c>
      <c r="W31" s="42">
        <f t="shared" si="8"/>
        <v>2.9242694026121256</v>
      </c>
      <c r="X31" s="43">
        <f t="shared" si="9"/>
        <v>11.96</v>
      </c>
      <c r="Y31" s="44">
        <f t="shared" si="10"/>
        <v>20.995730597387876</v>
      </c>
      <c r="Z31" s="42">
        <f t="shared" si="11"/>
        <v>7.983191850635121</v>
      </c>
      <c r="AA31" s="43">
        <f t="shared" si="12"/>
        <v>22.08</v>
      </c>
      <c r="AB31" s="44">
        <f t="shared" si="13"/>
        <v>36.176808149364874</v>
      </c>
      <c r="AC31" s="42">
        <f t="shared" si="14"/>
        <v>0.17020956428793077</v>
      </c>
      <c r="AD31" s="43">
        <f t="shared" si="15"/>
        <v>0.45702857142857134</v>
      </c>
      <c r="AE31" s="44">
        <f t="shared" si="16"/>
        <v>0.7438475785692119</v>
      </c>
    </row>
    <row r="32" spans="1:31" ht="12.75">
      <c r="A32" s="17">
        <v>26</v>
      </c>
      <c r="B32" s="61"/>
      <c r="C32" s="48"/>
      <c r="D32" s="61"/>
      <c r="E32" s="65"/>
      <c r="F32" s="55"/>
      <c r="G32" s="55"/>
      <c r="H32" s="55"/>
      <c r="I32" s="55"/>
      <c r="J32" s="55"/>
      <c r="K32" s="55"/>
      <c r="L32" s="55"/>
      <c r="M32" s="56"/>
      <c r="N32" s="70">
        <f t="shared" si="0"/>
        <v>0</v>
      </c>
      <c r="O32" s="30">
        <f t="shared" si="1"/>
      </c>
      <c r="P32" s="51">
        <f t="shared" si="2"/>
      </c>
      <c r="Q32" s="51">
        <f t="shared" si="3"/>
      </c>
      <c r="R32" s="31">
        <f t="shared" si="4"/>
      </c>
      <c r="S32" s="40"/>
      <c r="T32" s="42">
        <f t="shared" si="5"/>
      </c>
      <c r="U32" s="43">
        <f t="shared" si="6"/>
      </c>
      <c r="V32" s="44">
        <f t="shared" si="7"/>
      </c>
      <c r="W32" s="42">
        <f t="shared" si="8"/>
      </c>
      <c r="X32" s="43">
        <f t="shared" si="9"/>
      </c>
      <c r="Y32" s="44">
        <f t="shared" si="10"/>
      </c>
      <c r="Z32" s="42">
        <f t="shared" si="11"/>
      </c>
      <c r="AA32" s="43">
        <f t="shared" si="12"/>
      </c>
      <c r="AB32" s="44">
        <f t="shared" si="13"/>
      </c>
      <c r="AC32" s="42">
        <f t="shared" si="14"/>
      </c>
      <c r="AD32" s="43">
        <f t="shared" si="15"/>
      </c>
      <c r="AE32" s="44">
        <f t="shared" si="16"/>
      </c>
    </row>
    <row r="33" spans="1:31" ht="12.75">
      <c r="A33" s="18">
        <v>27</v>
      </c>
      <c r="B33" s="73"/>
      <c r="C33" s="48"/>
      <c r="D33" s="73"/>
      <c r="E33" s="65"/>
      <c r="F33" s="55"/>
      <c r="G33" s="55"/>
      <c r="H33" s="55"/>
      <c r="I33" s="55"/>
      <c r="J33" s="55"/>
      <c r="K33" s="55"/>
      <c r="L33" s="55"/>
      <c r="M33" s="56"/>
      <c r="N33" s="71">
        <f t="shared" si="0"/>
        <v>0</v>
      </c>
      <c r="O33" s="26">
        <f t="shared" si="1"/>
      </c>
      <c r="P33" s="49">
        <f t="shared" si="2"/>
      </c>
      <c r="Q33" s="49">
        <f t="shared" si="3"/>
      </c>
      <c r="R33" s="25">
        <f t="shared" si="4"/>
      </c>
      <c r="S33" s="40"/>
      <c r="T33" s="42">
        <f t="shared" si="5"/>
      </c>
      <c r="U33" s="43">
        <f t="shared" si="6"/>
      </c>
      <c r="V33" s="44">
        <f t="shared" si="7"/>
      </c>
      <c r="W33" s="42">
        <f t="shared" si="8"/>
      </c>
      <c r="X33" s="43">
        <f t="shared" si="9"/>
      </c>
      <c r="Y33" s="44">
        <f t="shared" si="10"/>
      </c>
      <c r="Z33" s="42">
        <f t="shared" si="11"/>
      </c>
      <c r="AA33" s="43">
        <f t="shared" si="12"/>
      </c>
      <c r="AB33" s="44">
        <f t="shared" si="13"/>
      </c>
      <c r="AC33" s="42">
        <f t="shared" si="14"/>
      </c>
      <c r="AD33" s="43">
        <f t="shared" si="15"/>
      </c>
      <c r="AE33" s="44">
        <f t="shared" si="16"/>
      </c>
    </row>
    <row r="34" spans="1:31" ht="12.75">
      <c r="A34" s="18">
        <v>28</v>
      </c>
      <c r="B34" s="73"/>
      <c r="C34" s="48"/>
      <c r="D34" s="73"/>
      <c r="E34" s="65"/>
      <c r="F34" s="55"/>
      <c r="G34" s="55"/>
      <c r="H34" s="55"/>
      <c r="I34" s="55"/>
      <c r="J34" s="55"/>
      <c r="K34" s="55"/>
      <c r="L34" s="55"/>
      <c r="M34" s="56"/>
      <c r="N34" s="71">
        <f t="shared" si="0"/>
        <v>0</v>
      </c>
      <c r="O34" s="26">
        <f t="shared" si="1"/>
      </c>
      <c r="P34" s="49">
        <f t="shared" si="2"/>
      </c>
      <c r="Q34" s="49">
        <f t="shared" si="3"/>
      </c>
      <c r="R34" s="25">
        <f t="shared" si="4"/>
      </c>
      <c r="S34" s="40"/>
      <c r="T34" s="42">
        <f t="shared" si="5"/>
      </c>
      <c r="U34" s="43">
        <f t="shared" si="6"/>
      </c>
      <c r="V34" s="44">
        <f t="shared" si="7"/>
      </c>
      <c r="W34" s="42">
        <f t="shared" si="8"/>
      </c>
      <c r="X34" s="43">
        <f t="shared" si="9"/>
      </c>
      <c r="Y34" s="44">
        <f t="shared" si="10"/>
      </c>
      <c r="Z34" s="42">
        <f t="shared" si="11"/>
      </c>
      <c r="AA34" s="43">
        <f t="shared" si="12"/>
      </c>
      <c r="AB34" s="44">
        <f t="shared" si="13"/>
      </c>
      <c r="AC34" s="42">
        <f t="shared" si="14"/>
      </c>
      <c r="AD34" s="43">
        <f t="shared" si="15"/>
      </c>
      <c r="AE34" s="44">
        <f t="shared" si="16"/>
      </c>
    </row>
    <row r="35" spans="1:31" ht="12.75">
      <c r="A35" s="18">
        <v>29</v>
      </c>
      <c r="B35" s="73"/>
      <c r="C35" s="48"/>
      <c r="D35" s="73"/>
      <c r="E35" s="65"/>
      <c r="F35" s="55"/>
      <c r="G35" s="55"/>
      <c r="H35" s="55"/>
      <c r="I35" s="55"/>
      <c r="J35" s="55"/>
      <c r="K35" s="55"/>
      <c r="L35" s="55"/>
      <c r="M35" s="56"/>
      <c r="N35" s="71">
        <f t="shared" si="0"/>
        <v>0</v>
      </c>
      <c r="O35" s="26">
        <f t="shared" si="1"/>
      </c>
      <c r="P35" s="49">
        <f t="shared" si="2"/>
      </c>
      <c r="Q35" s="49">
        <f t="shared" si="3"/>
      </c>
      <c r="R35" s="25">
        <f t="shared" si="4"/>
      </c>
      <c r="S35" s="40"/>
      <c r="T35" s="42">
        <f t="shared" si="5"/>
      </c>
      <c r="U35" s="43">
        <f t="shared" si="6"/>
      </c>
      <c r="V35" s="44">
        <f t="shared" si="7"/>
      </c>
      <c r="W35" s="42">
        <f t="shared" si="8"/>
      </c>
      <c r="X35" s="43">
        <f t="shared" si="9"/>
      </c>
      <c r="Y35" s="44">
        <f t="shared" si="10"/>
      </c>
      <c r="Z35" s="42">
        <f t="shared" si="11"/>
      </c>
      <c r="AA35" s="43">
        <f t="shared" si="12"/>
      </c>
      <c r="AB35" s="44">
        <f t="shared" si="13"/>
      </c>
      <c r="AC35" s="42">
        <f t="shared" si="14"/>
      </c>
      <c r="AD35" s="43">
        <f t="shared" si="15"/>
      </c>
      <c r="AE35" s="44">
        <f t="shared" si="16"/>
      </c>
    </row>
    <row r="36" spans="1:31" ht="12.75">
      <c r="A36" s="18">
        <v>30</v>
      </c>
      <c r="B36" s="73"/>
      <c r="C36" s="48"/>
      <c r="D36" s="73"/>
      <c r="E36" s="65"/>
      <c r="F36" s="55"/>
      <c r="G36" s="55"/>
      <c r="H36" s="55"/>
      <c r="I36" s="55"/>
      <c r="J36" s="55"/>
      <c r="K36" s="55"/>
      <c r="L36" s="55"/>
      <c r="M36" s="56"/>
      <c r="N36" s="71">
        <f t="shared" si="0"/>
        <v>0</v>
      </c>
      <c r="O36" s="26">
        <f t="shared" si="1"/>
      </c>
      <c r="P36" s="49">
        <f t="shared" si="2"/>
      </c>
      <c r="Q36" s="49">
        <f t="shared" si="3"/>
      </c>
      <c r="R36" s="25">
        <f t="shared" si="4"/>
      </c>
      <c r="S36" s="40"/>
      <c r="T36" s="42">
        <f t="shared" si="5"/>
      </c>
      <c r="U36" s="43">
        <f t="shared" si="6"/>
      </c>
      <c r="V36" s="44">
        <f t="shared" si="7"/>
      </c>
      <c r="W36" s="42">
        <f t="shared" si="8"/>
      </c>
      <c r="X36" s="43">
        <f t="shared" si="9"/>
      </c>
      <c r="Y36" s="44">
        <f t="shared" si="10"/>
      </c>
      <c r="Z36" s="42">
        <f t="shared" si="11"/>
      </c>
      <c r="AA36" s="43">
        <f t="shared" si="12"/>
      </c>
      <c r="AB36" s="44">
        <f t="shared" si="13"/>
      </c>
      <c r="AC36" s="42">
        <f t="shared" si="14"/>
      </c>
      <c r="AD36" s="43">
        <f t="shared" si="15"/>
      </c>
      <c r="AE36" s="44">
        <f t="shared" si="16"/>
      </c>
    </row>
    <row r="37" spans="1:31" ht="12.75">
      <c r="A37" s="18">
        <v>31</v>
      </c>
      <c r="B37" s="73"/>
      <c r="C37" s="48"/>
      <c r="D37" s="73"/>
      <c r="E37" s="65"/>
      <c r="F37" s="55"/>
      <c r="G37" s="55"/>
      <c r="H37" s="55"/>
      <c r="I37" s="55"/>
      <c r="J37" s="55"/>
      <c r="K37" s="55"/>
      <c r="L37" s="55"/>
      <c r="M37" s="56"/>
      <c r="N37" s="71">
        <f t="shared" si="0"/>
        <v>0</v>
      </c>
      <c r="O37" s="26">
        <f t="shared" si="1"/>
      </c>
      <c r="P37" s="49">
        <f t="shared" si="2"/>
      </c>
      <c r="Q37" s="49">
        <f t="shared" si="3"/>
      </c>
      <c r="R37" s="25">
        <f t="shared" si="4"/>
      </c>
      <c r="S37" s="40"/>
      <c r="T37" s="42">
        <f t="shared" si="5"/>
      </c>
      <c r="U37" s="43">
        <f t="shared" si="6"/>
      </c>
      <c r="V37" s="44">
        <f t="shared" si="7"/>
      </c>
      <c r="W37" s="42">
        <f t="shared" si="8"/>
      </c>
      <c r="X37" s="43">
        <f t="shared" si="9"/>
      </c>
      <c r="Y37" s="44">
        <f t="shared" si="10"/>
      </c>
      <c r="Z37" s="42">
        <f t="shared" si="11"/>
      </c>
      <c r="AA37" s="43">
        <f t="shared" si="12"/>
      </c>
      <c r="AB37" s="44">
        <f t="shared" si="13"/>
      </c>
      <c r="AC37" s="42">
        <f t="shared" si="14"/>
      </c>
      <c r="AD37" s="43">
        <f t="shared" si="15"/>
      </c>
      <c r="AE37" s="44">
        <f t="shared" si="16"/>
      </c>
    </row>
    <row r="38" spans="1:31" ht="12.75">
      <c r="A38" s="18">
        <v>32</v>
      </c>
      <c r="B38" s="73"/>
      <c r="C38" s="48"/>
      <c r="D38" s="73"/>
      <c r="E38" s="65"/>
      <c r="F38" s="55"/>
      <c r="G38" s="55"/>
      <c r="H38" s="55"/>
      <c r="I38" s="55"/>
      <c r="J38" s="55"/>
      <c r="K38" s="55"/>
      <c r="L38" s="55"/>
      <c r="M38" s="56"/>
      <c r="N38" s="71">
        <f t="shared" si="0"/>
        <v>0</v>
      </c>
      <c r="O38" s="26">
        <f t="shared" si="1"/>
      </c>
      <c r="P38" s="49">
        <f t="shared" si="2"/>
      </c>
      <c r="Q38" s="49">
        <f t="shared" si="3"/>
      </c>
      <c r="R38" s="25">
        <f t="shared" si="4"/>
      </c>
      <c r="S38" s="40"/>
      <c r="T38" s="42">
        <f t="shared" si="5"/>
      </c>
      <c r="U38" s="43">
        <f t="shared" si="6"/>
      </c>
      <c r="V38" s="44">
        <f t="shared" si="7"/>
      </c>
      <c r="W38" s="42">
        <f t="shared" si="8"/>
      </c>
      <c r="X38" s="43">
        <f t="shared" si="9"/>
      </c>
      <c r="Y38" s="44">
        <f t="shared" si="10"/>
      </c>
      <c r="Z38" s="42">
        <f t="shared" si="11"/>
      </c>
      <c r="AA38" s="43">
        <f t="shared" si="12"/>
      </c>
      <c r="AB38" s="44">
        <f t="shared" si="13"/>
      </c>
      <c r="AC38" s="42">
        <f t="shared" si="14"/>
      </c>
      <c r="AD38" s="43">
        <f t="shared" si="15"/>
      </c>
      <c r="AE38" s="44">
        <f t="shared" si="16"/>
      </c>
    </row>
    <row r="39" spans="1:31" ht="12.75">
      <c r="A39" s="18">
        <v>33</v>
      </c>
      <c r="B39" s="73"/>
      <c r="C39" s="48"/>
      <c r="D39" s="73"/>
      <c r="E39" s="65"/>
      <c r="F39" s="55"/>
      <c r="G39" s="55"/>
      <c r="H39" s="55"/>
      <c r="I39" s="55"/>
      <c r="J39" s="55"/>
      <c r="K39" s="55"/>
      <c r="L39" s="55"/>
      <c r="M39" s="56"/>
      <c r="N39" s="71">
        <f t="shared" si="0"/>
        <v>0</v>
      </c>
      <c r="O39" s="26">
        <f t="shared" si="1"/>
      </c>
      <c r="P39" s="49">
        <f t="shared" si="2"/>
      </c>
      <c r="Q39" s="49">
        <f t="shared" si="3"/>
      </c>
      <c r="R39" s="25">
        <f t="shared" si="4"/>
      </c>
      <c r="S39" s="40"/>
      <c r="T39" s="42">
        <f t="shared" si="5"/>
      </c>
      <c r="U39" s="43">
        <f t="shared" si="6"/>
      </c>
      <c r="V39" s="44">
        <f t="shared" si="7"/>
      </c>
      <c r="W39" s="42">
        <f t="shared" si="8"/>
      </c>
      <c r="X39" s="43">
        <f t="shared" si="9"/>
      </c>
      <c r="Y39" s="44">
        <f t="shared" si="10"/>
      </c>
      <c r="Z39" s="42">
        <f t="shared" si="11"/>
      </c>
      <c r="AA39" s="43">
        <f t="shared" si="12"/>
      </c>
      <c r="AB39" s="44">
        <f t="shared" si="13"/>
      </c>
      <c r="AC39" s="42">
        <f t="shared" si="14"/>
      </c>
      <c r="AD39" s="43">
        <f t="shared" si="15"/>
      </c>
      <c r="AE39" s="44">
        <f t="shared" si="16"/>
      </c>
    </row>
    <row r="40" spans="1:31" ht="12.75">
      <c r="A40" s="18">
        <v>34</v>
      </c>
      <c r="B40" s="73"/>
      <c r="C40" s="48"/>
      <c r="D40" s="73"/>
      <c r="E40" s="65"/>
      <c r="F40" s="55"/>
      <c r="G40" s="55"/>
      <c r="H40" s="55"/>
      <c r="I40" s="55"/>
      <c r="J40" s="55"/>
      <c r="K40" s="55"/>
      <c r="L40" s="55"/>
      <c r="M40" s="56"/>
      <c r="N40" s="71">
        <f t="shared" si="0"/>
        <v>0</v>
      </c>
      <c r="O40" s="26">
        <f t="shared" si="1"/>
      </c>
      <c r="P40" s="49">
        <f t="shared" si="2"/>
      </c>
      <c r="Q40" s="49">
        <f t="shared" si="3"/>
      </c>
      <c r="R40" s="25">
        <f t="shared" si="4"/>
      </c>
      <c r="S40" s="40"/>
      <c r="T40" s="42">
        <f t="shared" si="5"/>
      </c>
      <c r="U40" s="43">
        <f t="shared" si="6"/>
      </c>
      <c r="V40" s="44">
        <f t="shared" si="7"/>
      </c>
      <c r="W40" s="42">
        <f t="shared" si="8"/>
      </c>
      <c r="X40" s="43">
        <f t="shared" si="9"/>
      </c>
      <c r="Y40" s="44">
        <f t="shared" si="10"/>
      </c>
      <c r="Z40" s="42">
        <f t="shared" si="11"/>
      </c>
      <c r="AA40" s="43">
        <f t="shared" si="12"/>
      </c>
      <c r="AB40" s="44">
        <f t="shared" si="13"/>
      </c>
      <c r="AC40" s="42">
        <f t="shared" si="14"/>
      </c>
      <c r="AD40" s="43">
        <f t="shared" si="15"/>
      </c>
      <c r="AE40" s="44">
        <f t="shared" si="16"/>
      </c>
    </row>
    <row r="41" spans="1:31" ht="12.75">
      <c r="A41" s="18">
        <v>35</v>
      </c>
      <c r="B41" s="73"/>
      <c r="C41" s="48"/>
      <c r="D41" s="73"/>
      <c r="E41" s="65"/>
      <c r="F41" s="55"/>
      <c r="G41" s="55"/>
      <c r="H41" s="55"/>
      <c r="I41" s="55"/>
      <c r="J41" s="55"/>
      <c r="K41" s="55"/>
      <c r="L41" s="55"/>
      <c r="M41" s="56"/>
      <c r="N41" s="71">
        <f t="shared" si="0"/>
        <v>0</v>
      </c>
      <c r="O41" s="26">
        <f t="shared" si="1"/>
      </c>
      <c r="P41" s="49">
        <f t="shared" si="2"/>
      </c>
      <c r="Q41" s="49">
        <f t="shared" si="3"/>
      </c>
      <c r="R41" s="25">
        <f t="shared" si="4"/>
      </c>
      <c r="S41" s="40"/>
      <c r="T41" s="42">
        <f t="shared" si="5"/>
      </c>
      <c r="U41" s="43">
        <f t="shared" si="6"/>
      </c>
      <c r="V41" s="44">
        <f t="shared" si="7"/>
      </c>
      <c r="W41" s="42">
        <f t="shared" si="8"/>
      </c>
      <c r="X41" s="43">
        <f t="shared" si="9"/>
      </c>
      <c r="Y41" s="44">
        <f t="shared" si="10"/>
      </c>
      <c r="Z41" s="42">
        <f t="shared" si="11"/>
      </c>
      <c r="AA41" s="43">
        <f t="shared" si="12"/>
      </c>
      <c r="AB41" s="44">
        <f t="shared" si="13"/>
      </c>
      <c r="AC41" s="42">
        <f t="shared" si="14"/>
      </c>
      <c r="AD41" s="43">
        <f t="shared" si="15"/>
      </c>
      <c r="AE41" s="44">
        <f t="shared" si="16"/>
      </c>
    </row>
    <row r="42" spans="1:31" ht="12.75">
      <c r="A42" s="18">
        <v>36</v>
      </c>
      <c r="B42" s="73"/>
      <c r="C42" s="48"/>
      <c r="D42" s="73"/>
      <c r="E42" s="65"/>
      <c r="F42" s="55"/>
      <c r="G42" s="55"/>
      <c r="H42" s="55"/>
      <c r="I42" s="55"/>
      <c r="J42" s="55"/>
      <c r="K42" s="55"/>
      <c r="L42" s="55"/>
      <c r="M42" s="56"/>
      <c r="N42" s="71">
        <f t="shared" si="0"/>
        <v>0</v>
      </c>
      <c r="O42" s="26">
        <f t="shared" si="1"/>
      </c>
      <c r="P42" s="49">
        <f t="shared" si="2"/>
      </c>
      <c r="Q42" s="49">
        <f t="shared" si="3"/>
      </c>
      <c r="R42" s="25">
        <f t="shared" si="4"/>
      </c>
      <c r="S42" s="40"/>
      <c r="T42" s="42">
        <f t="shared" si="5"/>
      </c>
      <c r="U42" s="43">
        <f t="shared" si="6"/>
      </c>
      <c r="V42" s="44">
        <f t="shared" si="7"/>
      </c>
      <c r="W42" s="42">
        <f t="shared" si="8"/>
      </c>
      <c r="X42" s="43">
        <f t="shared" si="9"/>
      </c>
      <c r="Y42" s="44">
        <f t="shared" si="10"/>
      </c>
      <c r="Z42" s="42">
        <f t="shared" si="11"/>
      </c>
      <c r="AA42" s="43">
        <f t="shared" si="12"/>
      </c>
      <c r="AB42" s="44">
        <f t="shared" si="13"/>
      </c>
      <c r="AC42" s="42">
        <f t="shared" si="14"/>
      </c>
      <c r="AD42" s="43">
        <f t="shared" si="15"/>
      </c>
      <c r="AE42" s="44">
        <f t="shared" si="16"/>
      </c>
    </row>
    <row r="43" spans="1:31" ht="12.75">
      <c r="A43" s="18">
        <v>37</v>
      </c>
      <c r="B43" s="73"/>
      <c r="C43" s="48"/>
      <c r="D43" s="73"/>
      <c r="E43" s="65"/>
      <c r="F43" s="55"/>
      <c r="G43" s="55"/>
      <c r="H43" s="55"/>
      <c r="I43" s="55"/>
      <c r="J43" s="55"/>
      <c r="K43" s="55"/>
      <c r="L43" s="55"/>
      <c r="M43" s="56"/>
      <c r="N43" s="71">
        <f t="shared" si="0"/>
        <v>0</v>
      </c>
      <c r="O43" s="26">
        <f t="shared" si="1"/>
      </c>
      <c r="P43" s="49">
        <f t="shared" si="2"/>
      </c>
      <c r="Q43" s="49">
        <f t="shared" si="3"/>
      </c>
      <c r="R43" s="25">
        <f t="shared" si="4"/>
      </c>
      <c r="S43" s="40"/>
      <c r="T43" s="42">
        <f t="shared" si="5"/>
      </c>
      <c r="U43" s="43">
        <f t="shared" si="6"/>
      </c>
      <c r="V43" s="44">
        <f t="shared" si="7"/>
      </c>
      <c r="W43" s="42">
        <f t="shared" si="8"/>
      </c>
      <c r="X43" s="43">
        <f t="shared" si="9"/>
      </c>
      <c r="Y43" s="44">
        <f t="shared" si="10"/>
      </c>
      <c r="Z43" s="42">
        <f t="shared" si="11"/>
      </c>
      <c r="AA43" s="43">
        <f t="shared" si="12"/>
      </c>
      <c r="AB43" s="44">
        <f t="shared" si="13"/>
      </c>
      <c r="AC43" s="42">
        <f t="shared" si="14"/>
      </c>
      <c r="AD43" s="43">
        <f t="shared" si="15"/>
      </c>
      <c r="AE43" s="44">
        <f t="shared" si="16"/>
      </c>
    </row>
    <row r="44" spans="1:31" ht="12.75">
      <c r="A44" s="18">
        <v>38</v>
      </c>
      <c r="B44" s="73"/>
      <c r="C44" s="48"/>
      <c r="D44" s="73"/>
      <c r="E44" s="65"/>
      <c r="F44" s="55"/>
      <c r="G44" s="55"/>
      <c r="H44" s="55"/>
      <c r="I44" s="55"/>
      <c r="J44" s="55"/>
      <c r="K44" s="55"/>
      <c r="L44" s="55"/>
      <c r="M44" s="56"/>
      <c r="N44" s="71">
        <f t="shared" si="0"/>
        <v>0</v>
      </c>
      <c r="O44" s="26">
        <f t="shared" si="1"/>
      </c>
      <c r="P44" s="49">
        <f t="shared" si="2"/>
      </c>
      <c r="Q44" s="49">
        <f t="shared" si="3"/>
      </c>
      <c r="R44" s="25">
        <f t="shared" si="4"/>
      </c>
      <c r="S44" s="40"/>
      <c r="T44" s="42">
        <f t="shared" si="5"/>
      </c>
      <c r="U44" s="43">
        <f t="shared" si="6"/>
      </c>
      <c r="V44" s="44">
        <f t="shared" si="7"/>
      </c>
      <c r="W44" s="42">
        <f t="shared" si="8"/>
      </c>
      <c r="X44" s="43">
        <f t="shared" si="9"/>
      </c>
      <c r="Y44" s="44">
        <f t="shared" si="10"/>
      </c>
      <c r="Z44" s="42">
        <f t="shared" si="11"/>
      </c>
      <c r="AA44" s="43">
        <f t="shared" si="12"/>
      </c>
      <c r="AB44" s="44">
        <f t="shared" si="13"/>
      </c>
      <c r="AC44" s="42">
        <f t="shared" si="14"/>
      </c>
      <c r="AD44" s="43">
        <f t="shared" si="15"/>
      </c>
      <c r="AE44" s="44">
        <f t="shared" si="16"/>
      </c>
    </row>
    <row r="45" spans="1:31" ht="12.75">
      <c r="A45" s="18">
        <v>39</v>
      </c>
      <c r="B45" s="73"/>
      <c r="C45" s="48"/>
      <c r="D45" s="73"/>
      <c r="E45" s="65"/>
      <c r="F45" s="55"/>
      <c r="G45" s="55"/>
      <c r="H45" s="55"/>
      <c r="I45" s="55"/>
      <c r="J45" s="55"/>
      <c r="K45" s="55"/>
      <c r="L45" s="55"/>
      <c r="M45" s="56"/>
      <c r="N45" s="71">
        <f t="shared" si="0"/>
        <v>0</v>
      </c>
      <c r="O45" s="26">
        <f t="shared" si="1"/>
      </c>
      <c r="P45" s="49">
        <f t="shared" si="2"/>
      </c>
      <c r="Q45" s="49">
        <f t="shared" si="3"/>
      </c>
      <c r="R45" s="25">
        <f t="shared" si="4"/>
      </c>
      <c r="S45" s="40"/>
      <c r="T45" s="42">
        <f t="shared" si="5"/>
      </c>
      <c r="U45" s="43">
        <f t="shared" si="6"/>
      </c>
      <c r="V45" s="44">
        <f t="shared" si="7"/>
      </c>
      <c r="W45" s="42">
        <f t="shared" si="8"/>
      </c>
      <c r="X45" s="43">
        <f t="shared" si="9"/>
      </c>
      <c r="Y45" s="44">
        <f t="shared" si="10"/>
      </c>
      <c r="Z45" s="42">
        <f t="shared" si="11"/>
      </c>
      <c r="AA45" s="43">
        <f t="shared" si="12"/>
      </c>
      <c r="AB45" s="44">
        <f t="shared" si="13"/>
      </c>
      <c r="AC45" s="42">
        <f t="shared" si="14"/>
      </c>
      <c r="AD45" s="43">
        <f t="shared" si="15"/>
      </c>
      <c r="AE45" s="44">
        <f t="shared" si="16"/>
      </c>
    </row>
    <row r="46" spans="1:31" ht="12.75">
      <c r="A46" s="18">
        <v>40</v>
      </c>
      <c r="B46" s="73"/>
      <c r="C46" s="48"/>
      <c r="D46" s="73"/>
      <c r="E46" s="65"/>
      <c r="F46" s="55"/>
      <c r="G46" s="55"/>
      <c r="H46" s="55"/>
      <c r="I46" s="55"/>
      <c r="J46" s="55"/>
      <c r="K46" s="55"/>
      <c r="L46" s="55"/>
      <c r="M46" s="56"/>
      <c r="N46" s="71">
        <f t="shared" si="0"/>
        <v>0</v>
      </c>
      <c r="O46" s="26">
        <f t="shared" si="1"/>
      </c>
      <c r="P46" s="49">
        <f t="shared" si="2"/>
      </c>
      <c r="Q46" s="49">
        <f t="shared" si="3"/>
      </c>
      <c r="R46" s="25">
        <f t="shared" si="4"/>
      </c>
      <c r="S46" s="40"/>
      <c r="T46" s="42">
        <f t="shared" si="5"/>
      </c>
      <c r="U46" s="43">
        <f t="shared" si="6"/>
      </c>
      <c r="V46" s="44">
        <f t="shared" si="7"/>
      </c>
      <c r="W46" s="42">
        <f t="shared" si="8"/>
      </c>
      <c r="X46" s="43">
        <f t="shared" si="9"/>
      </c>
      <c r="Y46" s="44">
        <f t="shared" si="10"/>
      </c>
      <c r="Z46" s="42">
        <f t="shared" si="11"/>
      </c>
      <c r="AA46" s="43">
        <f t="shared" si="12"/>
      </c>
      <c r="AB46" s="44">
        <f t="shared" si="13"/>
      </c>
      <c r="AC46" s="42">
        <f t="shared" si="14"/>
      </c>
      <c r="AD46" s="43">
        <f t="shared" si="15"/>
      </c>
      <c r="AE46" s="44">
        <f t="shared" si="16"/>
      </c>
    </row>
    <row r="47" spans="1:31" ht="12.75">
      <c r="A47" s="18">
        <v>41</v>
      </c>
      <c r="B47" s="73"/>
      <c r="C47" s="48"/>
      <c r="D47" s="73"/>
      <c r="E47" s="65"/>
      <c r="F47" s="55"/>
      <c r="G47" s="55"/>
      <c r="H47" s="55"/>
      <c r="I47" s="55"/>
      <c r="J47" s="55"/>
      <c r="K47" s="55"/>
      <c r="L47" s="55"/>
      <c r="M47" s="56"/>
      <c r="N47" s="71">
        <f t="shared" si="0"/>
        <v>0</v>
      </c>
      <c r="O47" s="26">
        <f t="shared" si="1"/>
      </c>
      <c r="P47" s="49">
        <f t="shared" si="2"/>
      </c>
      <c r="Q47" s="49">
        <f t="shared" si="3"/>
      </c>
      <c r="R47" s="25">
        <f t="shared" si="4"/>
      </c>
      <c r="S47" s="40"/>
      <c r="T47" s="42">
        <f t="shared" si="5"/>
      </c>
      <c r="U47" s="43">
        <f t="shared" si="6"/>
      </c>
      <c r="V47" s="44">
        <f t="shared" si="7"/>
      </c>
      <c r="W47" s="42">
        <f t="shared" si="8"/>
      </c>
      <c r="X47" s="43">
        <f t="shared" si="9"/>
      </c>
      <c r="Y47" s="44">
        <f t="shared" si="10"/>
      </c>
      <c r="Z47" s="42">
        <f t="shared" si="11"/>
      </c>
      <c r="AA47" s="43">
        <f t="shared" si="12"/>
      </c>
      <c r="AB47" s="44">
        <f t="shared" si="13"/>
      </c>
      <c r="AC47" s="42">
        <f t="shared" si="14"/>
      </c>
      <c r="AD47" s="43">
        <f t="shared" si="15"/>
      </c>
      <c r="AE47" s="44">
        <f t="shared" si="16"/>
      </c>
    </row>
    <row r="48" spans="1:31" ht="12.75">
      <c r="A48" s="18">
        <v>42</v>
      </c>
      <c r="B48" s="73"/>
      <c r="C48" s="48"/>
      <c r="D48" s="73"/>
      <c r="E48" s="65"/>
      <c r="F48" s="55"/>
      <c r="G48" s="55"/>
      <c r="H48" s="55"/>
      <c r="I48" s="55"/>
      <c r="J48" s="55"/>
      <c r="K48" s="55"/>
      <c r="L48" s="55"/>
      <c r="M48" s="56"/>
      <c r="N48" s="71">
        <f t="shared" si="0"/>
        <v>0</v>
      </c>
      <c r="O48" s="26">
        <f t="shared" si="1"/>
      </c>
      <c r="P48" s="49">
        <f t="shared" si="2"/>
      </c>
      <c r="Q48" s="49">
        <f t="shared" si="3"/>
      </c>
      <c r="R48" s="25">
        <f t="shared" si="4"/>
      </c>
      <c r="S48" s="40"/>
      <c r="T48" s="42">
        <f t="shared" si="5"/>
      </c>
      <c r="U48" s="43">
        <f t="shared" si="6"/>
      </c>
      <c r="V48" s="44">
        <f t="shared" si="7"/>
      </c>
      <c r="W48" s="42">
        <f t="shared" si="8"/>
      </c>
      <c r="X48" s="43">
        <f t="shared" si="9"/>
      </c>
      <c r="Y48" s="44">
        <f t="shared" si="10"/>
      </c>
      <c r="Z48" s="42">
        <f t="shared" si="11"/>
      </c>
      <c r="AA48" s="43">
        <f t="shared" si="12"/>
      </c>
      <c r="AB48" s="44">
        <f t="shared" si="13"/>
      </c>
      <c r="AC48" s="42">
        <f t="shared" si="14"/>
      </c>
      <c r="AD48" s="43">
        <f t="shared" si="15"/>
      </c>
      <c r="AE48" s="44">
        <f t="shared" si="16"/>
      </c>
    </row>
    <row r="49" spans="1:31" ht="12.75">
      <c r="A49" s="18">
        <v>43</v>
      </c>
      <c r="B49" s="73"/>
      <c r="C49" s="48"/>
      <c r="D49" s="73"/>
      <c r="E49" s="65"/>
      <c r="F49" s="55"/>
      <c r="G49" s="55"/>
      <c r="H49" s="55"/>
      <c r="I49" s="55"/>
      <c r="J49" s="55"/>
      <c r="K49" s="55"/>
      <c r="L49" s="55"/>
      <c r="M49" s="56"/>
      <c r="N49" s="71">
        <f t="shared" si="0"/>
        <v>0</v>
      </c>
      <c r="O49" s="26">
        <f t="shared" si="1"/>
      </c>
      <c r="P49" s="49">
        <f t="shared" si="2"/>
      </c>
      <c r="Q49" s="49">
        <f t="shared" si="3"/>
      </c>
      <c r="R49" s="25">
        <f t="shared" si="4"/>
      </c>
      <c r="S49" s="40"/>
      <c r="T49" s="42">
        <f t="shared" si="5"/>
      </c>
      <c r="U49" s="43">
        <f t="shared" si="6"/>
      </c>
      <c r="V49" s="44">
        <f t="shared" si="7"/>
      </c>
      <c r="W49" s="42">
        <f t="shared" si="8"/>
      </c>
      <c r="X49" s="43">
        <f t="shared" si="9"/>
      </c>
      <c r="Y49" s="44">
        <f t="shared" si="10"/>
      </c>
      <c r="Z49" s="42">
        <f t="shared" si="11"/>
      </c>
      <c r="AA49" s="43">
        <f t="shared" si="12"/>
      </c>
      <c r="AB49" s="44">
        <f t="shared" si="13"/>
      </c>
      <c r="AC49" s="42">
        <f t="shared" si="14"/>
      </c>
      <c r="AD49" s="43">
        <f t="shared" si="15"/>
      </c>
      <c r="AE49" s="44">
        <f t="shared" si="16"/>
      </c>
    </row>
    <row r="50" spans="1:31" ht="12.75">
      <c r="A50" s="18">
        <v>44</v>
      </c>
      <c r="B50" s="73"/>
      <c r="C50" s="48"/>
      <c r="D50" s="73"/>
      <c r="E50" s="65"/>
      <c r="F50" s="55"/>
      <c r="G50" s="55"/>
      <c r="H50" s="55"/>
      <c r="I50" s="55"/>
      <c r="J50" s="55"/>
      <c r="K50" s="55"/>
      <c r="L50" s="55"/>
      <c r="M50" s="56"/>
      <c r="N50" s="71">
        <f t="shared" si="0"/>
        <v>0</v>
      </c>
      <c r="O50" s="26">
        <f t="shared" si="1"/>
      </c>
      <c r="P50" s="49">
        <f t="shared" si="2"/>
      </c>
      <c r="Q50" s="49">
        <f t="shared" si="3"/>
      </c>
      <c r="R50" s="25">
        <f t="shared" si="4"/>
      </c>
      <c r="S50" s="40"/>
      <c r="T50" s="42">
        <f t="shared" si="5"/>
      </c>
      <c r="U50" s="43">
        <f t="shared" si="6"/>
      </c>
      <c r="V50" s="44">
        <f t="shared" si="7"/>
      </c>
      <c r="W50" s="42">
        <f t="shared" si="8"/>
      </c>
      <c r="X50" s="43">
        <f t="shared" si="9"/>
      </c>
      <c r="Y50" s="44">
        <f t="shared" si="10"/>
      </c>
      <c r="Z50" s="42">
        <f t="shared" si="11"/>
      </c>
      <c r="AA50" s="43">
        <f t="shared" si="12"/>
      </c>
      <c r="AB50" s="44">
        <f t="shared" si="13"/>
      </c>
      <c r="AC50" s="42">
        <f t="shared" si="14"/>
      </c>
      <c r="AD50" s="43">
        <f t="shared" si="15"/>
      </c>
      <c r="AE50" s="44">
        <f t="shared" si="16"/>
      </c>
    </row>
    <row r="51" spans="1:31" ht="12.75">
      <c r="A51" s="18">
        <v>45</v>
      </c>
      <c r="B51" s="73"/>
      <c r="C51" s="48"/>
      <c r="D51" s="73"/>
      <c r="E51" s="65"/>
      <c r="F51" s="55"/>
      <c r="G51" s="55"/>
      <c r="H51" s="55"/>
      <c r="I51" s="55"/>
      <c r="J51" s="55"/>
      <c r="K51" s="55"/>
      <c r="L51" s="55"/>
      <c r="M51" s="56"/>
      <c r="N51" s="71">
        <f t="shared" si="0"/>
        <v>0</v>
      </c>
      <c r="O51" s="26">
        <f t="shared" si="1"/>
      </c>
      <c r="P51" s="49">
        <f t="shared" si="2"/>
      </c>
      <c r="Q51" s="49">
        <f t="shared" si="3"/>
      </c>
      <c r="R51" s="25">
        <f t="shared" si="4"/>
      </c>
      <c r="S51" s="40"/>
      <c r="T51" s="42">
        <f t="shared" si="5"/>
      </c>
      <c r="U51" s="43">
        <f t="shared" si="6"/>
      </c>
      <c r="V51" s="44">
        <f t="shared" si="7"/>
      </c>
      <c r="W51" s="42">
        <f t="shared" si="8"/>
      </c>
      <c r="X51" s="43">
        <f t="shared" si="9"/>
      </c>
      <c r="Y51" s="44">
        <f t="shared" si="10"/>
      </c>
      <c r="Z51" s="42">
        <f t="shared" si="11"/>
      </c>
      <c r="AA51" s="43">
        <f t="shared" si="12"/>
      </c>
      <c r="AB51" s="44">
        <f t="shared" si="13"/>
      </c>
      <c r="AC51" s="42">
        <f t="shared" si="14"/>
      </c>
      <c r="AD51" s="43">
        <f t="shared" si="15"/>
      </c>
      <c r="AE51" s="44">
        <f t="shared" si="16"/>
      </c>
    </row>
    <row r="52" spans="1:31" ht="12.75">
      <c r="A52" s="18">
        <v>46</v>
      </c>
      <c r="B52" s="73"/>
      <c r="C52" s="48"/>
      <c r="D52" s="73"/>
      <c r="E52" s="65"/>
      <c r="F52" s="55"/>
      <c r="G52" s="55"/>
      <c r="H52" s="55"/>
      <c r="I52" s="55"/>
      <c r="J52" s="55"/>
      <c r="K52" s="55"/>
      <c r="L52" s="55"/>
      <c r="M52" s="56"/>
      <c r="N52" s="71">
        <f t="shared" si="0"/>
        <v>0</v>
      </c>
      <c r="O52" s="26">
        <f t="shared" si="1"/>
      </c>
      <c r="P52" s="49">
        <f t="shared" si="2"/>
      </c>
      <c r="Q52" s="49">
        <f t="shared" si="3"/>
      </c>
      <c r="R52" s="25">
        <f t="shared" si="4"/>
      </c>
      <c r="S52" s="40"/>
      <c r="T52" s="42">
        <f t="shared" si="5"/>
      </c>
      <c r="U52" s="43">
        <f t="shared" si="6"/>
      </c>
      <c r="V52" s="44">
        <f t="shared" si="7"/>
      </c>
      <c r="W52" s="42">
        <f t="shared" si="8"/>
      </c>
      <c r="X52" s="43">
        <f t="shared" si="9"/>
      </c>
      <c r="Y52" s="44">
        <f t="shared" si="10"/>
      </c>
      <c r="Z52" s="42">
        <f t="shared" si="11"/>
      </c>
      <c r="AA52" s="43">
        <f t="shared" si="12"/>
      </c>
      <c r="AB52" s="44">
        <f t="shared" si="13"/>
      </c>
      <c r="AC52" s="42">
        <f t="shared" si="14"/>
      </c>
      <c r="AD52" s="43">
        <f t="shared" si="15"/>
      </c>
      <c r="AE52" s="44">
        <f t="shared" si="16"/>
      </c>
    </row>
    <row r="53" spans="1:31" ht="12.75">
      <c r="A53" s="18">
        <v>47</v>
      </c>
      <c r="B53" s="73"/>
      <c r="C53" s="48"/>
      <c r="D53" s="73"/>
      <c r="E53" s="65"/>
      <c r="F53" s="55"/>
      <c r="G53" s="55"/>
      <c r="H53" s="55"/>
      <c r="I53" s="55"/>
      <c r="J53" s="55"/>
      <c r="K53" s="55"/>
      <c r="L53" s="55"/>
      <c r="M53" s="56"/>
      <c r="N53" s="71">
        <f t="shared" si="0"/>
        <v>0</v>
      </c>
      <c r="O53" s="26">
        <f t="shared" si="1"/>
      </c>
      <c r="P53" s="49">
        <f t="shared" si="2"/>
      </c>
      <c r="Q53" s="49">
        <f t="shared" si="3"/>
      </c>
      <c r="R53" s="25">
        <f t="shared" si="4"/>
      </c>
      <c r="S53" s="40"/>
      <c r="T53" s="42">
        <f t="shared" si="5"/>
      </c>
      <c r="U53" s="43">
        <f t="shared" si="6"/>
      </c>
      <c r="V53" s="44">
        <f t="shared" si="7"/>
      </c>
      <c r="W53" s="42">
        <f t="shared" si="8"/>
      </c>
      <c r="X53" s="43">
        <f t="shared" si="9"/>
      </c>
      <c r="Y53" s="44">
        <f t="shared" si="10"/>
      </c>
      <c r="Z53" s="42">
        <f t="shared" si="11"/>
      </c>
      <c r="AA53" s="43">
        <f t="shared" si="12"/>
      </c>
      <c r="AB53" s="44">
        <f t="shared" si="13"/>
      </c>
      <c r="AC53" s="42">
        <f t="shared" si="14"/>
      </c>
      <c r="AD53" s="43">
        <f t="shared" si="15"/>
      </c>
      <c r="AE53" s="44">
        <f t="shared" si="16"/>
      </c>
    </row>
    <row r="54" spans="1:31" ht="12.75">
      <c r="A54" s="18">
        <v>48</v>
      </c>
      <c r="B54" s="73"/>
      <c r="C54" s="48"/>
      <c r="D54" s="73"/>
      <c r="E54" s="65"/>
      <c r="F54" s="55"/>
      <c r="G54" s="55"/>
      <c r="H54" s="55"/>
      <c r="I54" s="55"/>
      <c r="J54" s="55"/>
      <c r="K54" s="55"/>
      <c r="L54" s="55"/>
      <c r="M54" s="56"/>
      <c r="N54" s="71">
        <f t="shared" si="0"/>
        <v>0</v>
      </c>
      <c r="O54" s="26">
        <f t="shared" si="1"/>
      </c>
      <c r="P54" s="49">
        <f t="shared" si="2"/>
      </c>
      <c r="Q54" s="49">
        <f t="shared" si="3"/>
      </c>
      <c r="R54" s="25">
        <f t="shared" si="4"/>
      </c>
      <c r="S54" s="40"/>
      <c r="T54" s="42">
        <f t="shared" si="5"/>
      </c>
      <c r="U54" s="43">
        <f t="shared" si="6"/>
      </c>
      <c r="V54" s="44">
        <f t="shared" si="7"/>
      </c>
      <c r="W54" s="42">
        <f t="shared" si="8"/>
      </c>
      <c r="X54" s="43">
        <f t="shared" si="9"/>
      </c>
      <c r="Y54" s="44">
        <f t="shared" si="10"/>
      </c>
      <c r="Z54" s="42">
        <f t="shared" si="11"/>
      </c>
      <c r="AA54" s="43">
        <f t="shared" si="12"/>
      </c>
      <c r="AB54" s="44">
        <f t="shared" si="13"/>
      </c>
      <c r="AC54" s="42">
        <f t="shared" si="14"/>
      </c>
      <c r="AD54" s="43">
        <f t="shared" si="15"/>
      </c>
      <c r="AE54" s="44">
        <f t="shared" si="16"/>
      </c>
    </row>
    <row r="55" spans="1:31" ht="12.75">
      <c r="A55" s="18">
        <v>49</v>
      </c>
      <c r="B55" s="73"/>
      <c r="C55" s="48"/>
      <c r="D55" s="73"/>
      <c r="E55" s="65"/>
      <c r="F55" s="55"/>
      <c r="G55" s="55"/>
      <c r="H55" s="55"/>
      <c r="I55" s="55"/>
      <c r="J55" s="55"/>
      <c r="K55" s="55"/>
      <c r="L55" s="55"/>
      <c r="M55" s="56"/>
      <c r="N55" s="71">
        <f t="shared" si="0"/>
        <v>0</v>
      </c>
      <c r="O55" s="26">
        <f t="shared" si="1"/>
      </c>
      <c r="P55" s="49">
        <f t="shared" si="2"/>
      </c>
      <c r="Q55" s="49">
        <f t="shared" si="3"/>
      </c>
      <c r="R55" s="25">
        <f t="shared" si="4"/>
      </c>
      <c r="S55" s="40"/>
      <c r="T55" s="42">
        <f t="shared" si="5"/>
      </c>
      <c r="U55" s="43">
        <f t="shared" si="6"/>
      </c>
      <c r="V55" s="44">
        <f t="shared" si="7"/>
      </c>
      <c r="W55" s="42">
        <f t="shared" si="8"/>
      </c>
      <c r="X55" s="43">
        <f t="shared" si="9"/>
      </c>
      <c r="Y55" s="44">
        <f t="shared" si="10"/>
      </c>
      <c r="Z55" s="42">
        <f t="shared" si="11"/>
      </c>
      <c r="AA55" s="43">
        <f t="shared" si="12"/>
      </c>
      <c r="AB55" s="44">
        <f t="shared" si="13"/>
      </c>
      <c r="AC55" s="42">
        <f t="shared" si="14"/>
      </c>
      <c r="AD55" s="43">
        <f t="shared" si="15"/>
      </c>
      <c r="AE55" s="44">
        <f t="shared" si="16"/>
      </c>
    </row>
    <row r="56" spans="1:31" ht="13.5" thickBot="1">
      <c r="A56" s="19">
        <v>50</v>
      </c>
      <c r="B56" s="74"/>
      <c r="C56" s="75"/>
      <c r="D56" s="74"/>
      <c r="E56" s="66"/>
      <c r="F56" s="57"/>
      <c r="G56" s="57"/>
      <c r="H56" s="57"/>
      <c r="I56" s="57"/>
      <c r="J56" s="57"/>
      <c r="K56" s="57"/>
      <c r="L56" s="57"/>
      <c r="M56" s="58"/>
      <c r="N56" s="72">
        <f t="shared" si="0"/>
        <v>0</v>
      </c>
      <c r="O56" s="28">
        <f t="shared" si="1"/>
      </c>
      <c r="P56" s="50">
        <f t="shared" si="2"/>
      </c>
      <c r="Q56" s="50">
        <f t="shared" si="3"/>
      </c>
      <c r="R56" s="29">
        <f t="shared" si="4"/>
      </c>
      <c r="S56" s="40"/>
      <c r="T56" s="45">
        <f t="shared" si="5"/>
      </c>
      <c r="U56" s="46">
        <f t="shared" si="6"/>
      </c>
      <c r="V56" s="47">
        <f t="shared" si="7"/>
      </c>
      <c r="W56" s="45">
        <f t="shared" si="8"/>
      </c>
      <c r="X56" s="46">
        <f t="shared" si="9"/>
      </c>
      <c r="Y56" s="47">
        <f t="shared" si="10"/>
      </c>
      <c r="Z56" s="45">
        <f t="shared" si="11"/>
      </c>
      <c r="AA56" s="46">
        <f t="shared" si="12"/>
      </c>
      <c r="AB56" s="47">
        <f t="shared" si="13"/>
      </c>
      <c r="AC56" s="45">
        <f t="shared" si="14"/>
      </c>
      <c r="AD56" s="46">
        <f t="shared" si="15"/>
      </c>
      <c r="AE56" s="47">
        <f t="shared" si="16"/>
      </c>
    </row>
    <row r="57" spans="1:41" ht="12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41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</row>
    <row r="58" spans="1:41" ht="12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</row>
    <row r="59" spans="1:41" ht="12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</row>
    <row r="60" spans="1:41" ht="12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</row>
  </sheetData>
  <mergeCells count="7">
    <mergeCell ref="AC5:AE5"/>
    <mergeCell ref="O3:P3"/>
    <mergeCell ref="O4:R4"/>
    <mergeCell ref="Q3:R3"/>
    <mergeCell ref="T5:V5"/>
    <mergeCell ref="W5:Y5"/>
    <mergeCell ref="Z5:AB5"/>
  </mergeCells>
  <printOptions/>
  <pageMargins left="0.75" right="0.75" top="1" bottom="1" header="0.5" footer="0.5"/>
  <pageSetup fitToHeight="1" fitToWidth="1" horizontalDpi="600" verticalDpi="600" orientation="portrait" scale="2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 H. Jensen</dc:creator>
  <cp:keywords/>
  <dc:description/>
  <cp:lastModifiedBy>Dean H. Jensen</cp:lastModifiedBy>
  <cp:lastPrinted>2006-03-29T19:19:08Z</cp:lastPrinted>
  <dcterms:created xsi:type="dcterms:W3CDTF">2005-10-24T20:29:24Z</dcterms:created>
  <dcterms:modified xsi:type="dcterms:W3CDTF">2006-03-29T19:21:32Z</dcterms:modified>
  <cp:category/>
  <cp:version/>
  <cp:contentType/>
  <cp:contentStatus/>
</cp:coreProperties>
</file>